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プール検査データシート" sheetId="1" r:id="rId1"/>
    <sheet name="プール検査票" sheetId="2" r:id="rId2"/>
    <sheet name="検査報告書ＰＣ用" sheetId="3" r:id="rId3"/>
    <sheet name="検査報告書手書き用" sheetId="4" r:id="rId4"/>
    <sheet name="データ転送用シート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<sst xmlns="http://schemas.openxmlformats.org/spreadsheetml/2006/main" count="442" uniqueCount="203">
  <si>
    <t>藤沢市立</t>
  </si>
  <si>
    <t>学校</t>
  </si>
  <si>
    <t>学校薬剤師名</t>
  </si>
  <si>
    <t>月</t>
  </si>
  <si>
    <t>日</t>
  </si>
  <si>
    <t>測定者</t>
  </si>
  <si>
    <t>測定時刻</t>
  </si>
  <si>
    <t>時</t>
  </si>
  <si>
    <t>分</t>
  </si>
  <si>
    <t>天候</t>
  </si>
  <si>
    <t>気温</t>
  </si>
  <si>
    <t>水温</t>
  </si>
  <si>
    <t>日常点検者</t>
  </si>
  <si>
    <t>特定教職員</t>
  </si>
  <si>
    <t>多数教職員交代</t>
  </si>
  <si>
    <t>水泳部員</t>
  </si>
  <si>
    <t>社会体協</t>
  </si>
  <si>
    <t>プール日誌</t>
  </si>
  <si>
    <t>残留塩素記載濃度</t>
  </si>
  <si>
    <t>水泳者数</t>
  </si>
  <si>
    <t>名</t>
  </si>
  <si>
    <t>循環ポンプ作動状況</t>
  </si>
  <si>
    <t>良　　・　　不良</t>
  </si>
  <si>
    <t>入口の管理</t>
  </si>
  <si>
    <t>良　　・　　不良</t>
  </si>
  <si>
    <t>シャワー施設</t>
  </si>
  <si>
    <t>消毒薬管理状況</t>
  </si>
  <si>
    <t>オーバーフロー状況</t>
  </si>
  <si>
    <t>男女更衣室管理</t>
  </si>
  <si>
    <t>設置されている物</t>
  </si>
  <si>
    <t>時計・</t>
  </si>
  <si>
    <t>水温計・</t>
  </si>
  <si>
    <t>温度計</t>
  </si>
  <si>
    <t>遊離残留</t>
  </si>
  <si>
    <t>塩素濃度</t>
  </si>
  <si>
    <t>表　　　層</t>
  </si>
  <si>
    <t>中　　　層</t>
  </si>
  <si>
    <t>望ましくない</t>
  </si>
  <si>
    <t>良（基準値内）</t>
  </si>
  <si>
    <t>対角線上</t>
  </si>
  <si>
    <t>三点を選び</t>
  </si>
  <si>
    <t>透明度</t>
  </si>
  <si>
    <t>浮遊物</t>
  </si>
  <si>
    <t>基準　検出されない事</t>
  </si>
  <si>
    <t>一般細菌数</t>
  </si>
  <si>
    <t>個</t>
  </si>
  <si>
    <t>基準　２００個以下</t>
  </si>
  <si>
    <t>留意事項</t>
  </si>
  <si>
    <t>プ　　　ｌ　　　ル　の　水　質　検　査　</t>
  </si>
  <si>
    <t>℃</t>
  </si>
  <si>
    <t>1・</t>
  </si>
  <si>
    <t>2・</t>
  </si>
  <si>
    <t>3・</t>
  </si>
  <si>
    <t>4・</t>
  </si>
  <si>
    <t>良　　・　　不良</t>
  </si>
  <si>
    <t>良　　・　　不良</t>
  </si>
  <si>
    <t>良　　・　　不良</t>
  </si>
  <si>
    <t>良　　・　　不良</t>
  </si>
  <si>
    <t>Ａ</t>
  </si>
  <si>
    <t>・</t>
  </si>
  <si>
    <t>Ｂ</t>
  </si>
  <si>
    <t>・</t>
  </si>
  <si>
    <t>Ｃ</t>
  </si>
  <si>
    <t>良　・　不良</t>
  </si>
  <si>
    <t>藤沢市学校薬剤師会</t>
  </si>
  <si>
    <t>測　定</t>
  </si>
  <si>
    <t>不良　（不足）</t>
  </si>
  <si>
    <t>水中より3ｍ離れたプール壁面が見える　・　見えない</t>
  </si>
  <si>
    <t>良　・　不良</t>
  </si>
  <si>
    <t>総トリハロ　　メタン濃度</t>
  </si>
  <si>
    <t>屋内プール</t>
  </si>
  <si>
    <t>排水口及び循環水　　　取り入れ口の管理</t>
  </si>
  <si>
    <t>有 ・ 無</t>
  </si>
  <si>
    <t>年</t>
  </si>
  <si>
    <t>照度</t>
  </si>
  <si>
    <t>ルクス</t>
  </si>
  <si>
    <t>ＣＯ2濃度</t>
  </si>
  <si>
    <t>塩素ガス濃度</t>
  </si>
  <si>
    <t>無し・有り（</t>
  </si>
  <si>
    <t>）</t>
  </si>
  <si>
    <t>検査報告書</t>
  </si>
  <si>
    <t>学校長殿</t>
  </si>
  <si>
    <t>学校薬剤師</t>
  </si>
  <si>
    <t>印</t>
  </si>
  <si>
    <t>考察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</si>
  <si>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</si>
  <si>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</si>
  <si>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藤沢市立</t>
  </si>
  <si>
    <t>℃</t>
  </si>
  <si>
    <t>℃</t>
  </si>
  <si>
    <t>1・</t>
  </si>
  <si>
    <t>2・</t>
  </si>
  <si>
    <t>3・</t>
  </si>
  <si>
    <t>4・</t>
  </si>
  <si>
    <t>ルクス</t>
  </si>
  <si>
    <t>Ａ</t>
  </si>
  <si>
    <t>・</t>
  </si>
  <si>
    <t>Ｂ</t>
  </si>
  <si>
    <t>・</t>
  </si>
  <si>
    <t>Ｃ</t>
  </si>
  <si>
    <t>良　・　不良</t>
  </si>
  <si>
    <t>無し・有り（</t>
  </si>
  <si>
    <t>）</t>
  </si>
  <si>
    <t>良　・　不良</t>
  </si>
  <si>
    <t>良　・　不良</t>
  </si>
  <si>
    <t>良　・　不良</t>
  </si>
  <si>
    <t>良　・　不良</t>
  </si>
  <si>
    <t>水泳プール検査データ入力シート</t>
  </si>
  <si>
    <t>時</t>
  </si>
  <si>
    <t>有=1  無=0</t>
  </si>
  <si>
    <t>良=１ 不良=0</t>
  </si>
  <si>
    <t>時計=1 無し=0</t>
  </si>
  <si>
    <t>水温計=1　無し=0</t>
  </si>
  <si>
    <t>温度計=1　無し=0</t>
  </si>
  <si>
    <t>未検出=0　検出有り=1</t>
  </si>
  <si>
    <t>水中より3ｍ離れたプール壁面が見える=0　見えない=1</t>
  </si>
  <si>
    <t>印刷後、良否に印を御記入してください</t>
  </si>
  <si>
    <t>薄青の部分は、検査票と集計データに使う部分です。必ず必要な個所に入力して下さい。</t>
  </si>
  <si>
    <t>循環ろ過装置濁度</t>
  </si>
  <si>
    <t>濁度</t>
  </si>
  <si>
    <t>濁度０.５以下（０.１以下が望ましい）</t>
  </si>
  <si>
    <t>循環ろ過装置   濁 度</t>
  </si>
  <si>
    <t>度</t>
  </si>
  <si>
    <t>大腸菌</t>
  </si>
  <si>
    <t>うがい洗眼施設</t>
  </si>
  <si>
    <t>学校名</t>
  </si>
  <si>
    <t>検査日</t>
  </si>
  <si>
    <t>時刻</t>
  </si>
  <si>
    <t>水泳人数</t>
  </si>
  <si>
    <t>入口管理</t>
  </si>
  <si>
    <t>うがい施設</t>
  </si>
  <si>
    <t>更衣室管理</t>
  </si>
  <si>
    <t>ポンプ状況</t>
  </si>
  <si>
    <t>消毒剤管理</t>
  </si>
  <si>
    <t>オーバーフロー</t>
  </si>
  <si>
    <t>設置備品</t>
  </si>
  <si>
    <t>プール水質管理</t>
  </si>
  <si>
    <t>備考</t>
  </si>
  <si>
    <t>有り無し</t>
  </si>
  <si>
    <t>記入の有無</t>
  </si>
  <si>
    <t>時計</t>
  </si>
  <si>
    <t>水温計</t>
  </si>
  <si>
    <t>温度計</t>
  </si>
  <si>
    <t>プール水透明度</t>
  </si>
  <si>
    <t>ろ過器濁度</t>
  </si>
  <si>
    <t>総トリハロメタン</t>
  </si>
  <si>
    <t>表層Ａ</t>
  </si>
  <si>
    <t>中層Ａ</t>
  </si>
  <si>
    <t>表層Ｂ</t>
  </si>
  <si>
    <t>中層Ｂ</t>
  </si>
  <si>
    <t>表層Ｃ</t>
  </si>
  <si>
    <t>中層Ｃ</t>
  </si>
  <si>
    <t>有</t>
  </si>
  <si>
    <t>良</t>
  </si>
  <si>
    <t>有り</t>
  </si>
  <si>
    <t>未検出</t>
  </si>
  <si>
    <t>未使用</t>
  </si>
  <si>
    <t>未実施</t>
  </si>
  <si>
    <t>無し</t>
  </si>
  <si>
    <t>低学年オーバーフロー無</t>
  </si>
  <si>
    <t>学校プール記入例</t>
  </si>
  <si>
    <t>藤沢学薬小学校</t>
  </si>
  <si>
    <t>なし</t>
  </si>
  <si>
    <t>検出</t>
  </si>
  <si>
    <t>虫の死骸が浮いている</t>
  </si>
  <si>
    <t>藤沢第一小学校</t>
  </si>
  <si>
    <t>学校プール検査データ記入欄</t>
  </si>
  <si>
    <t>ppm</t>
  </si>
  <si>
    <t>取水口</t>
  </si>
  <si>
    <t>取水口</t>
  </si>
  <si>
    <t>mg/L</t>
  </si>
  <si>
    <t>表層及び中層の各測定場所で基準値　0.4mg/L以上でなければならない。また、1.0mg/L以下であることが望ましい。</t>
  </si>
  <si>
    <t>（１．０mg/L以上）</t>
  </si>
  <si>
    <t>基準　１２mg/L以下</t>
  </si>
  <si>
    <t>2018.6</t>
  </si>
  <si>
    <t>遊離残留塩素(mg/L)</t>
  </si>
  <si>
    <t>ｐＨ</t>
  </si>
  <si>
    <t>2018.6</t>
  </si>
  <si>
    <t>ｐH</t>
  </si>
  <si>
    <t>令和</t>
  </si>
  <si>
    <t>有機物等(過マンガン酸カリ消費量)</t>
  </si>
  <si>
    <t>基準</t>
  </si>
  <si>
    <t>濁度０.５以下</t>
  </si>
  <si>
    <t>検出されないこと</t>
  </si>
  <si>
    <t>基準　０.２mg/L以下が望ましい</t>
  </si>
  <si>
    <t>有機物等(過マンガン酸カリ消費量)</t>
  </si>
  <si>
    <t>有機物等(過マンガン酸カリ消費量)</t>
  </si>
  <si>
    <t>５．８以上 ８．６以下</t>
  </si>
  <si>
    <t>０．２mg/L以下であることが望ましい</t>
  </si>
  <si>
    <r>
      <t>基準　</t>
    </r>
    <r>
      <rPr>
        <sz val="12"/>
        <rFont val="ＭＳ 明朝"/>
        <family val="1"/>
      </rPr>
      <t>５．８～８．６</t>
    </r>
  </si>
  <si>
    <t>２００個/mL以下</t>
  </si>
  <si>
    <t>１２mg/L以下</t>
  </si>
  <si>
    <t>2021</t>
  </si>
  <si>
    <t>Ａ</t>
  </si>
  <si>
    <t>Ｂ</t>
  </si>
  <si>
    <t>Ｂ</t>
  </si>
  <si>
    <t>Ｃ</t>
  </si>
  <si>
    <t>２０21年６月から</t>
  </si>
  <si>
    <t>一般開放水泳プール検査票</t>
  </si>
  <si>
    <t>一般開放水泳プール検査</t>
  </si>
  <si>
    <t>Ａ</t>
  </si>
  <si>
    <t>Ｂ</t>
  </si>
  <si>
    <t>Ｃ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</si>
</sst>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#,##0.0"/>
    <numFmt numFmtId="181" formatCode="##,##0"/>
    <numFmt numFmtId="182" formatCode="##,##0.00"/>
    <numFmt numFmtId="183" formatCode="##0.0"/>
    <numFmt numFmtId="184" formatCode="#,##0.0"/>
    <numFmt numFmtId="185" formatCode="##.##"/>
    <numFmt numFmtId="186" formatCode="0_);\(0\)"/>
    <numFmt numFmtId="187" formatCode="0.00_ "/>
    <numFmt numFmtId="188" formatCode="#,##0.00;[Red]\-#,##0.000"/>
    <numFmt numFmtId="189" formatCode="#,##0.00;[Red]\-##,##0.000"/>
    <numFmt numFmtId="190" formatCode="###,##0.000"/>
    <numFmt numFmtId="191" formatCode="0.000_);[Red]\(0.000\)"/>
    <numFmt numFmtId="192" formatCode="##,##0.000"/>
    <numFmt numFmtId="193" formatCode="##00.0&quot;℃&quot;"/>
    <numFmt numFmtId="194" formatCode="##&quot;人&quot;"/>
    <numFmt numFmtId="195" formatCode="0.00_);[Red]\(0.00\)"/>
    <numFmt numFmtId="196" formatCode="##&quot;ppm&quot;"/>
    <numFmt numFmtId="197" formatCode="##&quot;個&quot;"/>
    <numFmt numFmtId="198" formatCode="0#.###&quot;ppm&quot;"/>
    <numFmt numFmtId="199" formatCode="##&quot;mg/ℓ&quot;"/>
    <numFmt numFmtId="200" formatCode="####&quot;mg/ℓ&quot;"/>
    <numFmt numFmtId="201" formatCode="0#.###&quot;mg/ℓ&quot;"/>
    <numFmt numFmtId="202" formatCode="##&quot;mg/L&quot;"/>
    <numFmt numFmtId="203" formatCode="0#.###&quot;mg/L&quot;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i/>
      <sz val="14"/>
      <name val="ＭＳ 明朝"/>
      <family val="1"/>
    </font>
    <font>
      <sz val="11"/>
      <name val="ＭＳ Ｐ明朝"/>
      <family val="1"/>
    </font>
    <font>
      <sz val="11"/>
      <color indexed="18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2" fillId="2" borderId="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179" fontId="2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56" fontId="0" fillId="0" borderId="20" xfId="0" applyNumberFormat="1" applyBorder="1" applyAlignment="1">
      <alignment/>
    </xf>
    <xf numFmtId="20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9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56" fontId="0" fillId="0" borderId="23" xfId="0" applyNumberFormat="1" applyBorder="1" applyAlignment="1">
      <alignment/>
    </xf>
    <xf numFmtId="20" fontId="0" fillId="0" borderId="2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94" fontId="0" fillId="0" borderId="2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18" fillId="4" borderId="20" xfId="0" applyNumberFormat="1" applyFont="1" applyFill="1" applyBorder="1" applyAlignment="1">
      <alignment/>
    </xf>
    <xf numFmtId="183" fontId="18" fillId="4" borderId="20" xfId="0" applyNumberFormat="1" applyFont="1" applyFill="1" applyBorder="1" applyAlignment="1">
      <alignment/>
    </xf>
    <xf numFmtId="0" fontId="18" fillId="4" borderId="20" xfId="0" applyNumberFormat="1" applyFont="1" applyFill="1" applyBorder="1" applyAlignment="1">
      <alignment horizontal="center" shrinkToFit="1"/>
    </xf>
    <xf numFmtId="195" fontId="18" fillId="4" borderId="20" xfId="0" applyNumberFormat="1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183" fontId="18" fillId="4" borderId="20" xfId="0" applyNumberFormat="1" applyFont="1" applyFill="1" applyBorder="1" applyAlignment="1">
      <alignment shrinkToFit="1"/>
    </xf>
    <xf numFmtId="183" fontId="18" fillId="4" borderId="23" xfId="0" applyNumberFormat="1" applyFont="1" applyFill="1" applyBorder="1" applyAlignment="1">
      <alignment/>
    </xf>
    <xf numFmtId="0" fontId="18" fillId="4" borderId="23" xfId="0" applyNumberFormat="1" applyFont="1" applyFill="1" applyBorder="1" applyAlignment="1">
      <alignment horizontal="center" shrinkToFit="1"/>
    </xf>
    <xf numFmtId="195" fontId="18" fillId="4" borderId="23" xfId="0" applyNumberFormat="1" applyFont="1" applyFill="1" applyBorder="1" applyAlignment="1">
      <alignment horizontal="center" shrinkToFit="1"/>
    </xf>
    <xf numFmtId="0" fontId="18" fillId="4" borderId="23" xfId="0" applyFont="1" applyFill="1" applyBorder="1" applyAlignment="1">
      <alignment horizontal="center" shrinkToFit="1"/>
    </xf>
    <xf numFmtId="183" fontId="18" fillId="4" borderId="23" xfId="0" applyNumberFormat="1" applyFont="1" applyFill="1" applyBorder="1" applyAlignment="1">
      <alignment shrinkToFit="1"/>
    </xf>
    <xf numFmtId="0" fontId="18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56" fontId="0" fillId="0" borderId="15" xfId="0" applyNumberFormat="1" applyBorder="1" applyAlignment="1">
      <alignment/>
    </xf>
    <xf numFmtId="20" fontId="0" fillId="0" borderId="15" xfId="0" applyNumberFormat="1" applyBorder="1" applyAlignment="1">
      <alignment/>
    </xf>
    <xf numFmtId="19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3" fontId="18" fillId="0" borderId="15" xfId="0" applyNumberFormat="1" applyFont="1" applyBorder="1" applyAlignment="1">
      <alignment/>
    </xf>
    <xf numFmtId="183" fontId="18" fillId="0" borderId="15" xfId="0" applyNumberFormat="1" applyFont="1" applyBorder="1" applyAlignment="1">
      <alignment/>
    </xf>
    <xf numFmtId="0" fontId="18" fillId="0" borderId="15" xfId="0" applyNumberFormat="1" applyFont="1" applyBorder="1" applyAlignment="1">
      <alignment horizontal="center" shrinkToFit="1"/>
    </xf>
    <xf numFmtId="195" fontId="18" fillId="0" borderId="15" xfId="0" applyNumberFormat="1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183" fontId="18" fillId="0" borderId="15" xfId="0" applyNumberFormat="1" applyFont="1" applyBorder="1" applyAlignment="1">
      <alignment shrinkToFit="1"/>
    </xf>
    <xf numFmtId="197" fontId="18" fillId="0" borderId="15" xfId="0" applyNumberFormat="1" applyFont="1" applyBorder="1" applyAlignment="1">
      <alignment shrinkToFit="1"/>
    </xf>
    <xf numFmtId="0" fontId="16" fillId="5" borderId="18" xfId="0" applyFont="1" applyFill="1" applyBorder="1" applyAlignment="1">
      <alignment vertical="center"/>
    </xf>
    <xf numFmtId="0" fontId="18" fillId="0" borderId="16" xfId="0" applyFont="1" applyBorder="1" applyAlignment="1">
      <alignment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202" fontId="18" fillId="4" borderId="20" xfId="0" applyNumberFormat="1" applyFont="1" applyFill="1" applyBorder="1" applyAlignment="1">
      <alignment shrinkToFit="1"/>
    </xf>
    <xf numFmtId="202" fontId="18" fillId="4" borderId="23" xfId="0" applyNumberFormat="1" applyFont="1" applyFill="1" applyBorder="1" applyAlignment="1">
      <alignment shrinkToFit="1"/>
    </xf>
    <xf numFmtId="203" fontId="19" fillId="4" borderId="29" xfId="0" applyNumberFormat="1" applyFont="1" applyFill="1" applyBorder="1" applyAlignment="1">
      <alignment shrinkToFit="1"/>
    </xf>
    <xf numFmtId="203" fontId="19" fillId="4" borderId="30" xfId="0" applyNumberFormat="1" applyFont="1" applyFill="1" applyBorder="1" applyAlignment="1">
      <alignment shrinkToFit="1"/>
    </xf>
    <xf numFmtId="203" fontId="19" fillId="0" borderId="31" xfId="0" applyNumberFormat="1" applyFont="1" applyBorder="1" applyAlignment="1">
      <alignment shrinkToFit="1"/>
    </xf>
    <xf numFmtId="202" fontId="18" fillId="0" borderId="15" xfId="0" applyNumberFormat="1" applyFont="1" applyBorder="1" applyAlignment="1">
      <alignment shrinkToFit="1"/>
    </xf>
    <xf numFmtId="179" fontId="4" fillId="0" borderId="32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177" fontId="7" fillId="4" borderId="34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right" vertical="center"/>
    </xf>
    <xf numFmtId="177" fontId="7" fillId="4" borderId="25" xfId="0" applyNumberFormat="1" applyFont="1" applyFill="1" applyBorder="1" applyAlignment="1">
      <alignment horizontal="center" vertical="center"/>
    </xf>
    <xf numFmtId="177" fontId="7" fillId="4" borderId="25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7" fontId="18" fillId="4" borderId="20" xfId="0" applyNumberFormat="1" applyFont="1" applyFill="1" applyBorder="1" applyAlignment="1">
      <alignment horizontal="right" shrinkToFit="1"/>
    </xf>
    <xf numFmtId="197" fontId="18" fillId="4" borderId="23" xfId="0" applyNumberFormat="1" applyFont="1" applyFill="1" applyBorder="1" applyAlignment="1">
      <alignment horizontal="right" shrinkToFit="1"/>
    </xf>
    <xf numFmtId="0" fontId="0" fillId="5" borderId="1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wrapText="1"/>
    </xf>
    <xf numFmtId="181" fontId="8" fillId="3" borderId="31" xfId="0" applyNumberFormat="1" applyFont="1" applyFill="1" applyBorder="1" applyAlignment="1">
      <alignment horizontal="right" vertical="center"/>
    </xf>
    <xf numFmtId="181" fontId="8" fillId="3" borderId="2" xfId="0" applyNumberFormat="1" applyFont="1" applyFill="1" applyBorder="1" applyAlignment="1">
      <alignment horizontal="right" vertical="center"/>
    </xf>
    <xf numFmtId="181" fontId="8" fillId="3" borderId="3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horizontal="right" vertical="center"/>
    </xf>
    <xf numFmtId="176" fontId="8" fillId="3" borderId="53" xfId="0" applyNumberFormat="1" applyFont="1" applyFill="1" applyBorder="1" applyAlignment="1">
      <alignment horizontal="right" vertical="center"/>
    </xf>
    <xf numFmtId="176" fontId="8" fillId="3" borderId="54" xfId="0" applyNumberFormat="1" applyFont="1" applyFill="1" applyBorder="1" applyAlignment="1">
      <alignment horizontal="right" vertical="center"/>
    </xf>
    <xf numFmtId="176" fontId="8" fillId="3" borderId="55" xfId="0" applyNumberFormat="1" applyFont="1" applyFill="1" applyBorder="1" applyAlignment="1">
      <alignment horizontal="right" vertical="center"/>
    </xf>
    <xf numFmtId="176" fontId="8" fillId="3" borderId="56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57" xfId="0" applyNumberFormat="1" applyFont="1" applyFill="1" applyBorder="1" applyAlignment="1">
      <alignment horizontal="right" vertical="center"/>
    </xf>
    <xf numFmtId="176" fontId="8" fillId="3" borderId="58" xfId="0" applyNumberFormat="1" applyFont="1" applyFill="1" applyBorder="1" applyAlignment="1">
      <alignment horizontal="right" vertical="center"/>
    </xf>
    <xf numFmtId="176" fontId="8" fillId="3" borderId="59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49" fontId="0" fillId="0" borderId="0" xfId="0" applyNumberForma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8" fillId="3" borderId="3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3" borderId="3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34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3" borderId="31" xfId="0" applyNumberFormat="1" applyFont="1" applyFill="1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184" fontId="2" fillId="3" borderId="31" xfId="0" applyNumberFormat="1" applyFont="1" applyFill="1" applyBorder="1" applyAlignment="1">
      <alignment horizontal="center" vertical="center"/>
    </xf>
    <xf numFmtId="184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3" borderId="2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6" borderId="18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0" fillId="6" borderId="33" xfId="0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92" fontId="8" fillId="3" borderId="58" xfId="0" applyNumberFormat="1" applyFont="1" applyFill="1" applyBorder="1" applyAlignment="1">
      <alignment horizontal="center" vertical="center"/>
    </xf>
    <xf numFmtId="192" fontId="8" fillId="3" borderId="2" xfId="0" applyNumberFormat="1" applyFont="1" applyFill="1" applyBorder="1" applyAlignment="1">
      <alignment horizontal="center" vertical="center"/>
    </xf>
    <xf numFmtId="192" fontId="8" fillId="3" borderId="34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right" vertical="center"/>
    </xf>
    <xf numFmtId="176" fontId="8" fillId="0" borderId="56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left" vertical="center" wrapText="1"/>
    </xf>
    <xf numFmtId="179" fontId="5" fillId="0" borderId="3" xfId="0" applyNumberFormat="1" applyFont="1" applyBorder="1" applyAlignment="1">
      <alignment horizontal="left" vertical="center" wrapText="1"/>
    </xf>
    <xf numFmtId="179" fontId="2" fillId="0" borderId="4" xfId="0" applyNumberFormat="1" applyFont="1" applyBorder="1" applyAlignment="1">
      <alignment horizontal="left" vertical="top" wrapText="1"/>
    </xf>
    <xf numFmtId="179" fontId="2" fillId="0" borderId="5" xfId="0" applyNumberFormat="1" applyFont="1" applyBorder="1" applyAlignment="1">
      <alignment horizontal="left" vertical="top" wrapText="1"/>
    </xf>
    <xf numFmtId="179" fontId="2" fillId="0" borderId="11" xfId="0" applyNumberFormat="1" applyFont="1" applyBorder="1" applyAlignment="1">
      <alignment horizontal="left" vertical="top" wrapText="1"/>
    </xf>
    <xf numFmtId="179" fontId="2" fillId="0" borderId="8" xfId="0" applyNumberFormat="1" applyFont="1" applyBorder="1" applyAlignment="1">
      <alignment horizontal="left" vertical="top" wrapText="1"/>
    </xf>
    <xf numFmtId="179" fontId="2" fillId="0" borderId="9" xfId="0" applyNumberFormat="1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distributed" vertical="center"/>
    </xf>
    <xf numFmtId="191" fontId="8" fillId="0" borderId="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J34" sqref="J34:K34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4.375" style="0" customWidth="1"/>
    <col min="5" max="10" width="2.75390625" style="0" customWidth="1"/>
    <col min="11" max="11" width="4.00390625" style="0" customWidth="1"/>
    <col min="12" max="12" width="4.87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25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spans="1:24" ht="48" customHeight="1">
      <c r="A1" s="288" t="s">
        <v>107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"/>
      <c r="S1" s="291" t="s">
        <v>117</v>
      </c>
      <c r="T1" s="291"/>
      <c r="U1" s="291"/>
      <c r="V1" s="291"/>
      <c r="W1" s="291"/>
      <c r="X1" s="291"/>
    </row>
    <row r="2" spans="1:22" ht="37.5" customHeight="1">
      <c r="A2" s="163" t="s">
        <v>0</v>
      </c>
      <c r="B2" s="164"/>
      <c r="C2" s="292"/>
      <c r="D2" s="293"/>
      <c r="E2" s="293"/>
      <c r="F2" s="293"/>
      <c r="G2" s="293"/>
      <c r="H2" s="293"/>
      <c r="I2" s="293"/>
      <c r="J2" s="293"/>
      <c r="K2" s="294"/>
      <c r="L2" s="8" t="s">
        <v>1</v>
      </c>
      <c r="M2" s="284" t="s">
        <v>2</v>
      </c>
      <c r="N2" s="284"/>
      <c r="O2" s="284"/>
      <c r="P2" s="285"/>
      <c r="Q2" s="285"/>
      <c r="R2" s="285"/>
      <c r="S2" s="286"/>
      <c r="T2" s="286"/>
      <c r="U2" s="286"/>
      <c r="V2" s="287"/>
    </row>
    <row r="3" spans="1:24" ht="30" customHeight="1">
      <c r="A3" s="212" t="s">
        <v>179</v>
      </c>
      <c r="B3" s="213"/>
      <c r="C3" s="213"/>
      <c r="D3" s="49">
        <v>3</v>
      </c>
      <c r="E3" s="4" t="s">
        <v>73</v>
      </c>
      <c r="F3" s="283"/>
      <c r="G3" s="283"/>
      <c r="H3" s="50" t="s">
        <v>3</v>
      </c>
      <c r="I3" s="283"/>
      <c r="J3" s="283"/>
      <c r="K3" s="4" t="s">
        <v>4</v>
      </c>
      <c r="L3" s="5"/>
      <c r="M3" s="211" t="s">
        <v>5</v>
      </c>
      <c r="N3" s="211"/>
      <c r="O3" s="211"/>
      <c r="P3" s="289"/>
      <c r="Q3" s="285"/>
      <c r="R3" s="285"/>
      <c r="S3" s="285"/>
      <c r="T3" s="285"/>
      <c r="U3" s="285"/>
      <c r="V3" s="290"/>
      <c r="X3" s="25"/>
    </row>
    <row r="4" spans="1:22" ht="24.75" customHeight="1">
      <c r="A4" s="284" t="s">
        <v>6</v>
      </c>
      <c r="B4" s="284"/>
      <c r="C4" s="284"/>
      <c r="D4" s="284"/>
      <c r="E4" s="3"/>
      <c r="F4" s="3"/>
      <c r="G4" s="166"/>
      <c r="H4" s="200"/>
      <c r="I4" s="214"/>
      <c r="J4" s="4" t="s">
        <v>7</v>
      </c>
      <c r="K4" s="51"/>
      <c r="L4" s="5" t="s">
        <v>8</v>
      </c>
      <c r="M4" s="6" t="s">
        <v>9</v>
      </c>
      <c r="N4" s="281"/>
      <c r="O4" s="282"/>
      <c r="P4" s="2" t="s">
        <v>10</v>
      </c>
      <c r="Q4" s="53"/>
      <c r="R4" s="5" t="s">
        <v>88</v>
      </c>
      <c r="S4" s="7" t="s">
        <v>11</v>
      </c>
      <c r="T4" s="279"/>
      <c r="U4" s="280"/>
      <c r="V4" s="20" t="s">
        <v>89</v>
      </c>
    </row>
    <row r="5" spans="1:22" ht="24.75" customHeight="1">
      <c r="A5" s="208" t="s">
        <v>12</v>
      </c>
      <c r="B5" s="209"/>
      <c r="C5" s="209"/>
      <c r="D5" s="210"/>
      <c r="E5" s="4" t="s">
        <v>90</v>
      </c>
      <c r="F5" s="164" t="s">
        <v>13</v>
      </c>
      <c r="G5" s="164"/>
      <c r="H5" s="164"/>
      <c r="I5" s="164"/>
      <c r="J5" s="4" t="s">
        <v>91</v>
      </c>
      <c r="K5" s="205" t="s">
        <v>14</v>
      </c>
      <c r="L5" s="205"/>
      <c r="M5" s="205"/>
      <c r="N5" s="205"/>
      <c r="O5" s="4" t="s">
        <v>92</v>
      </c>
      <c r="P5" s="205" t="s">
        <v>15</v>
      </c>
      <c r="Q5" s="205"/>
      <c r="R5" s="4" t="s">
        <v>93</v>
      </c>
      <c r="S5" s="205" t="s">
        <v>16</v>
      </c>
      <c r="T5" s="205"/>
      <c r="U5" s="205"/>
      <c r="V5" s="206"/>
    </row>
    <row r="6" spans="1:22" ht="30.75" customHeight="1">
      <c r="A6" s="208" t="s">
        <v>17</v>
      </c>
      <c r="B6" s="209"/>
      <c r="C6" s="209"/>
      <c r="D6" s="210"/>
      <c r="E6" s="165" t="s">
        <v>109</v>
      </c>
      <c r="F6" s="161"/>
      <c r="G6" s="161"/>
      <c r="H6" s="54"/>
      <c r="I6" s="278" t="s">
        <v>18</v>
      </c>
      <c r="J6" s="278"/>
      <c r="K6" s="278"/>
      <c r="L6" s="278"/>
      <c r="M6" s="55"/>
      <c r="N6" s="4" t="s">
        <v>170</v>
      </c>
      <c r="O6" s="51"/>
      <c r="P6" s="68" t="s">
        <v>170</v>
      </c>
      <c r="Q6" s="51"/>
      <c r="R6" s="205" t="s">
        <v>170</v>
      </c>
      <c r="S6" s="205"/>
      <c r="T6" s="30" t="s">
        <v>178</v>
      </c>
      <c r="U6" s="295"/>
      <c r="V6" s="296"/>
    </row>
    <row r="7" spans="1:22" ht="24.75" customHeight="1">
      <c r="A7" s="208" t="s">
        <v>70</v>
      </c>
      <c r="B7" s="209"/>
      <c r="C7" s="209"/>
      <c r="D7" s="210"/>
      <c r="E7" s="163" t="s">
        <v>74</v>
      </c>
      <c r="F7" s="164"/>
      <c r="G7" s="194"/>
      <c r="H7" s="277"/>
      <c r="I7" s="195"/>
      <c r="J7" s="164" t="s">
        <v>94</v>
      </c>
      <c r="K7" s="164"/>
      <c r="L7" s="164" t="s">
        <v>76</v>
      </c>
      <c r="M7" s="164"/>
      <c r="N7" s="194"/>
      <c r="O7" s="195"/>
      <c r="P7" s="27" t="s">
        <v>167</v>
      </c>
      <c r="Q7" s="164" t="s">
        <v>77</v>
      </c>
      <c r="R7" s="164"/>
      <c r="S7" s="164"/>
      <c r="T7" s="56"/>
      <c r="U7" s="164" t="s">
        <v>167</v>
      </c>
      <c r="V7" s="193"/>
    </row>
    <row r="8" spans="1:24" ht="24.75" customHeight="1">
      <c r="A8" s="208" t="s">
        <v>19</v>
      </c>
      <c r="B8" s="209"/>
      <c r="C8" s="209"/>
      <c r="D8" s="210"/>
      <c r="E8" s="2"/>
      <c r="F8" s="274"/>
      <c r="G8" s="275"/>
      <c r="H8" s="275"/>
      <c r="I8" s="275"/>
      <c r="J8" s="276"/>
      <c r="K8" s="8" t="s">
        <v>20</v>
      </c>
      <c r="L8" s="208" t="s">
        <v>21</v>
      </c>
      <c r="M8" s="209"/>
      <c r="N8" s="209"/>
      <c r="O8" s="209"/>
      <c r="P8" s="210"/>
      <c r="Q8" s="163" t="str">
        <f>E9</f>
        <v>良=１ 不良=0</v>
      </c>
      <c r="R8" s="164"/>
      <c r="S8" s="164"/>
      <c r="T8" s="164"/>
      <c r="U8" s="166"/>
      <c r="V8" s="167"/>
      <c r="X8" s="302" t="str">
        <f>X23</f>
        <v>印刷後、良否に印を御記入してください</v>
      </c>
    </row>
    <row r="9" spans="1:24" ht="24.75" customHeight="1">
      <c r="A9" s="208" t="s">
        <v>23</v>
      </c>
      <c r="B9" s="209"/>
      <c r="C9" s="209"/>
      <c r="D9" s="210"/>
      <c r="E9" s="163" t="s">
        <v>110</v>
      </c>
      <c r="F9" s="164"/>
      <c r="G9" s="164"/>
      <c r="H9" s="164"/>
      <c r="I9" s="164"/>
      <c r="J9" s="164"/>
      <c r="K9" s="57"/>
      <c r="L9" s="165" t="s">
        <v>71</v>
      </c>
      <c r="M9" s="161"/>
      <c r="N9" s="161"/>
      <c r="O9" s="161"/>
      <c r="P9" s="162"/>
      <c r="Q9" s="163" t="str">
        <f>E9</f>
        <v>良=１ 不良=0</v>
      </c>
      <c r="R9" s="164"/>
      <c r="S9" s="164"/>
      <c r="T9" s="164"/>
      <c r="U9" s="166"/>
      <c r="V9" s="167"/>
      <c r="X9" s="303"/>
    </row>
    <row r="10" spans="1:24" ht="24.75" customHeight="1">
      <c r="A10" s="208" t="s">
        <v>25</v>
      </c>
      <c r="B10" s="209"/>
      <c r="C10" s="209"/>
      <c r="D10" s="210"/>
      <c r="E10" s="163" t="str">
        <f>E9</f>
        <v>良=１ 不良=0</v>
      </c>
      <c r="F10" s="164"/>
      <c r="G10" s="164"/>
      <c r="H10" s="164"/>
      <c r="I10" s="164"/>
      <c r="J10" s="164"/>
      <c r="K10" s="57"/>
      <c r="L10" s="208" t="s">
        <v>26</v>
      </c>
      <c r="M10" s="209"/>
      <c r="N10" s="209"/>
      <c r="O10" s="209"/>
      <c r="P10" s="210"/>
      <c r="Q10" s="163" t="str">
        <f>E9</f>
        <v>良=１ 不良=0</v>
      </c>
      <c r="R10" s="164"/>
      <c r="S10" s="164"/>
      <c r="T10" s="164"/>
      <c r="U10" s="166"/>
      <c r="V10" s="167"/>
      <c r="X10" s="303"/>
    </row>
    <row r="11" spans="1:24" ht="24.75" customHeight="1">
      <c r="A11" s="208" t="s">
        <v>124</v>
      </c>
      <c r="B11" s="209"/>
      <c r="C11" s="209"/>
      <c r="D11" s="210"/>
      <c r="E11" s="163" t="str">
        <f>E9</f>
        <v>良=１ 不良=0</v>
      </c>
      <c r="F11" s="164"/>
      <c r="G11" s="164"/>
      <c r="H11" s="164"/>
      <c r="I11" s="164"/>
      <c r="J11" s="164"/>
      <c r="K11" s="57"/>
      <c r="L11" s="208" t="s">
        <v>27</v>
      </c>
      <c r="M11" s="209"/>
      <c r="N11" s="209"/>
      <c r="O11" s="209"/>
      <c r="P11" s="210"/>
      <c r="Q11" s="163" t="str">
        <f>E9</f>
        <v>良=１ 不良=0</v>
      </c>
      <c r="R11" s="164"/>
      <c r="S11" s="164"/>
      <c r="T11" s="164"/>
      <c r="U11" s="166"/>
      <c r="V11" s="167"/>
      <c r="X11" s="303"/>
    </row>
    <row r="12" spans="1:24" ht="14.25" customHeight="1">
      <c r="A12" s="265" t="s">
        <v>28</v>
      </c>
      <c r="B12" s="266"/>
      <c r="C12" s="266"/>
      <c r="D12" s="267"/>
      <c r="E12" s="155" t="str">
        <f>E9</f>
        <v>良=１ 不良=0</v>
      </c>
      <c r="F12" s="156"/>
      <c r="G12" s="156"/>
      <c r="H12" s="156"/>
      <c r="I12" s="156"/>
      <c r="J12" s="156"/>
      <c r="K12" s="269"/>
      <c r="L12" s="265" t="s">
        <v>29</v>
      </c>
      <c r="M12" s="266"/>
      <c r="N12" s="266"/>
      <c r="O12" s="266"/>
      <c r="P12" s="267"/>
      <c r="Q12" s="181" t="s">
        <v>111</v>
      </c>
      <c r="R12" s="182"/>
      <c r="S12" s="182"/>
      <c r="T12" s="183"/>
      <c r="U12" s="299"/>
      <c r="V12" s="300"/>
      <c r="X12" s="303"/>
    </row>
    <row r="13" spans="1:24" ht="15" customHeight="1">
      <c r="A13" s="268"/>
      <c r="B13" s="235"/>
      <c r="C13" s="235"/>
      <c r="D13" s="236"/>
      <c r="E13" s="157"/>
      <c r="F13" s="158"/>
      <c r="G13" s="158"/>
      <c r="H13" s="158"/>
      <c r="I13" s="158"/>
      <c r="J13" s="158"/>
      <c r="K13" s="270"/>
      <c r="L13" s="268"/>
      <c r="M13" s="235"/>
      <c r="N13" s="235"/>
      <c r="O13" s="235"/>
      <c r="P13" s="236"/>
      <c r="Q13" s="184" t="s">
        <v>112</v>
      </c>
      <c r="R13" s="185"/>
      <c r="S13" s="185"/>
      <c r="T13" s="186"/>
      <c r="U13" s="172"/>
      <c r="V13" s="173"/>
      <c r="X13" s="303"/>
    </row>
    <row r="14" spans="1:24" ht="15" customHeight="1">
      <c r="A14" s="234"/>
      <c r="B14" s="237"/>
      <c r="C14" s="237"/>
      <c r="D14" s="238"/>
      <c r="E14" s="159"/>
      <c r="F14" s="160"/>
      <c r="G14" s="160"/>
      <c r="H14" s="160"/>
      <c r="I14" s="160"/>
      <c r="J14" s="160"/>
      <c r="K14" s="271"/>
      <c r="L14" s="234"/>
      <c r="M14" s="237"/>
      <c r="N14" s="237"/>
      <c r="O14" s="237"/>
      <c r="P14" s="238"/>
      <c r="Q14" s="174" t="s">
        <v>113</v>
      </c>
      <c r="R14" s="170"/>
      <c r="S14" s="170"/>
      <c r="T14" s="171"/>
      <c r="U14" s="168"/>
      <c r="V14" s="169"/>
      <c r="X14" s="303"/>
    </row>
    <row r="15" spans="1:24" ht="26.25" customHeight="1">
      <c r="A15" s="153" t="s">
        <v>48</v>
      </c>
      <c r="B15" s="249" t="s">
        <v>33</v>
      </c>
      <c r="C15" s="250"/>
      <c r="D15" s="251"/>
      <c r="E15" s="181" t="s">
        <v>35</v>
      </c>
      <c r="F15" s="182"/>
      <c r="G15" s="182"/>
      <c r="H15" s="182"/>
      <c r="I15" s="182"/>
      <c r="J15" s="182"/>
      <c r="K15" s="183"/>
      <c r="L15" s="272" t="s">
        <v>36</v>
      </c>
      <c r="M15" s="272"/>
      <c r="N15" s="272"/>
      <c r="O15" s="273"/>
      <c r="P15" s="223" t="s">
        <v>171</v>
      </c>
      <c r="Q15" s="224"/>
      <c r="R15" s="225"/>
      <c r="S15" s="9"/>
      <c r="T15" s="10"/>
      <c r="U15" s="10"/>
      <c r="V15" s="21"/>
      <c r="X15" s="314" t="str">
        <f>X23</f>
        <v>印刷後、良否に印を御記入してください</v>
      </c>
    </row>
    <row r="16" spans="1:24" ht="15" customHeight="1">
      <c r="A16" s="196"/>
      <c r="B16" s="217" t="s">
        <v>34</v>
      </c>
      <c r="C16" s="218"/>
      <c r="D16" s="219"/>
      <c r="E16" s="232" t="s">
        <v>95</v>
      </c>
      <c r="F16" s="241"/>
      <c r="G16" s="242"/>
      <c r="H16" s="242"/>
      <c r="I16" s="243"/>
      <c r="J16" s="253" t="s">
        <v>170</v>
      </c>
      <c r="K16" s="257"/>
      <c r="L16" s="241"/>
      <c r="M16" s="242"/>
      <c r="N16" s="253" t="s">
        <v>170</v>
      </c>
      <c r="O16" s="254"/>
      <c r="P16" s="226"/>
      <c r="Q16" s="227"/>
      <c r="R16" s="228"/>
      <c r="S16" s="220" t="s">
        <v>66</v>
      </c>
      <c r="T16" s="221"/>
      <c r="U16" s="221"/>
      <c r="V16" s="222"/>
      <c r="X16" s="315"/>
    </row>
    <row r="17" spans="1:24" ht="15" customHeight="1">
      <c r="A17" s="196"/>
      <c r="B17" s="11"/>
      <c r="C17" s="12"/>
      <c r="D17" s="13"/>
      <c r="E17" s="233"/>
      <c r="F17" s="244"/>
      <c r="G17" s="245"/>
      <c r="H17" s="245"/>
      <c r="I17" s="246"/>
      <c r="J17" s="255"/>
      <c r="K17" s="258"/>
      <c r="L17" s="244"/>
      <c r="M17" s="245"/>
      <c r="N17" s="255"/>
      <c r="O17" s="256"/>
      <c r="P17" s="226"/>
      <c r="Q17" s="227"/>
      <c r="R17" s="228"/>
      <c r="S17" s="15"/>
      <c r="T17" s="12" t="s">
        <v>96</v>
      </c>
      <c r="U17" s="16"/>
      <c r="V17" s="22"/>
      <c r="X17" s="315"/>
    </row>
    <row r="18" spans="1:24" ht="15" customHeight="1">
      <c r="A18" s="196"/>
      <c r="B18" s="217" t="s">
        <v>39</v>
      </c>
      <c r="C18" s="218"/>
      <c r="D18" s="219"/>
      <c r="E18" s="232" t="s">
        <v>97</v>
      </c>
      <c r="F18" s="241"/>
      <c r="G18" s="242"/>
      <c r="H18" s="242"/>
      <c r="I18" s="243"/>
      <c r="J18" s="253" t="s">
        <v>170</v>
      </c>
      <c r="K18" s="257"/>
      <c r="L18" s="241"/>
      <c r="M18" s="242"/>
      <c r="N18" s="253" t="s">
        <v>170</v>
      </c>
      <c r="O18" s="254"/>
      <c r="P18" s="226"/>
      <c r="Q18" s="227"/>
      <c r="R18" s="228"/>
      <c r="S18" s="220" t="s">
        <v>38</v>
      </c>
      <c r="T18" s="221"/>
      <c r="U18" s="221"/>
      <c r="V18" s="222"/>
      <c r="X18" s="315"/>
    </row>
    <row r="19" spans="1:24" ht="15" customHeight="1">
      <c r="A19" s="196"/>
      <c r="B19" s="217" t="s">
        <v>40</v>
      </c>
      <c r="C19" s="218"/>
      <c r="D19" s="219"/>
      <c r="E19" s="233"/>
      <c r="F19" s="244"/>
      <c r="G19" s="245"/>
      <c r="H19" s="245"/>
      <c r="I19" s="246"/>
      <c r="J19" s="255"/>
      <c r="K19" s="258"/>
      <c r="L19" s="244"/>
      <c r="M19" s="245"/>
      <c r="N19" s="255"/>
      <c r="O19" s="256"/>
      <c r="P19" s="226"/>
      <c r="Q19" s="227"/>
      <c r="R19" s="228"/>
      <c r="S19" s="15"/>
      <c r="T19" s="12" t="s">
        <v>98</v>
      </c>
      <c r="U19" s="16"/>
      <c r="V19" s="22"/>
      <c r="X19" s="315"/>
    </row>
    <row r="20" spans="1:24" ht="15" customHeight="1">
      <c r="A20" s="196"/>
      <c r="B20" s="220" t="s">
        <v>65</v>
      </c>
      <c r="C20" s="221"/>
      <c r="D20" s="222"/>
      <c r="E20" s="232" t="s">
        <v>99</v>
      </c>
      <c r="F20" s="241"/>
      <c r="G20" s="242"/>
      <c r="H20" s="242"/>
      <c r="I20" s="243"/>
      <c r="J20" s="253" t="s">
        <v>170</v>
      </c>
      <c r="K20" s="257"/>
      <c r="L20" s="239"/>
      <c r="M20" s="239"/>
      <c r="N20" s="235" t="s">
        <v>170</v>
      </c>
      <c r="O20" s="236"/>
      <c r="P20" s="226"/>
      <c r="Q20" s="227"/>
      <c r="R20" s="228"/>
      <c r="S20" s="220" t="s">
        <v>37</v>
      </c>
      <c r="T20" s="221"/>
      <c r="U20" s="221"/>
      <c r="V20" s="222"/>
      <c r="X20" s="315"/>
    </row>
    <row r="21" spans="1:24" ht="15" customHeight="1">
      <c r="A21" s="196"/>
      <c r="B21" s="17"/>
      <c r="C21" s="18"/>
      <c r="D21" s="19"/>
      <c r="E21" s="234"/>
      <c r="F21" s="247"/>
      <c r="G21" s="240"/>
      <c r="H21" s="240"/>
      <c r="I21" s="248"/>
      <c r="J21" s="237"/>
      <c r="K21" s="317"/>
      <c r="L21" s="240"/>
      <c r="M21" s="240"/>
      <c r="N21" s="237"/>
      <c r="O21" s="238"/>
      <c r="P21" s="229"/>
      <c r="Q21" s="230"/>
      <c r="R21" s="231"/>
      <c r="S21" s="262" t="s">
        <v>172</v>
      </c>
      <c r="T21" s="263"/>
      <c r="U21" s="263"/>
      <c r="V21" s="264"/>
      <c r="X21" s="315"/>
    </row>
    <row r="22" spans="1:24" ht="30" customHeight="1">
      <c r="A22" s="196"/>
      <c r="B22" s="163" t="s">
        <v>168</v>
      </c>
      <c r="C22" s="164"/>
      <c r="D22" s="193"/>
      <c r="E22" s="312"/>
      <c r="F22" s="313"/>
      <c r="G22" s="313"/>
      <c r="H22" s="313"/>
      <c r="I22" s="313"/>
      <c r="J22" s="164" t="s">
        <v>170</v>
      </c>
      <c r="K22" s="164"/>
      <c r="L22" s="310"/>
      <c r="M22" s="310"/>
      <c r="N22" s="310"/>
      <c r="O22" s="310"/>
      <c r="P22" s="310"/>
      <c r="Q22" s="310"/>
      <c r="R22" s="311"/>
      <c r="S22" s="122"/>
      <c r="T22" s="123"/>
      <c r="U22" s="123"/>
      <c r="V22" s="124"/>
      <c r="X22" s="316"/>
    </row>
    <row r="23" spans="1:24" ht="27" customHeight="1">
      <c r="A23" s="196"/>
      <c r="B23" s="208" t="s">
        <v>41</v>
      </c>
      <c r="C23" s="209"/>
      <c r="D23" s="210"/>
      <c r="E23" s="215" t="s">
        <v>115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59"/>
      <c r="R23" s="28"/>
      <c r="S23" s="163" t="s">
        <v>100</v>
      </c>
      <c r="T23" s="164"/>
      <c r="U23" s="164"/>
      <c r="V23" s="193"/>
      <c r="W23" s="65" t="str">
        <f>IF(Q23="","未入力",(IF(Q23=0,"良","不良")))</f>
        <v>未入力</v>
      </c>
      <c r="X23" s="301" t="s">
        <v>116</v>
      </c>
    </row>
    <row r="24" spans="1:24" ht="27" customHeight="1">
      <c r="A24" s="196"/>
      <c r="B24" s="211" t="s">
        <v>42</v>
      </c>
      <c r="C24" s="211"/>
      <c r="D24" s="211"/>
      <c r="E24" s="212" t="s">
        <v>101</v>
      </c>
      <c r="F24" s="213"/>
      <c r="G24" s="213"/>
      <c r="H24" s="213"/>
      <c r="I24" s="213"/>
      <c r="J24" s="213"/>
      <c r="K24" s="166"/>
      <c r="L24" s="200"/>
      <c r="M24" s="200"/>
      <c r="N24" s="200"/>
      <c r="O24" s="200"/>
      <c r="P24" s="200"/>
      <c r="Q24" s="214"/>
      <c r="R24" s="28" t="s">
        <v>102</v>
      </c>
      <c r="S24" s="163" t="s">
        <v>63</v>
      </c>
      <c r="T24" s="164"/>
      <c r="U24" s="164"/>
      <c r="V24" s="193"/>
      <c r="W24" s="65" t="str">
        <f>IF(K24="","良","不良")</f>
        <v>良</v>
      </c>
      <c r="X24" s="301"/>
    </row>
    <row r="25" spans="1:24" ht="27" customHeight="1">
      <c r="A25" s="196"/>
      <c r="B25" s="165" t="s">
        <v>118</v>
      </c>
      <c r="C25" s="161"/>
      <c r="D25" s="162"/>
      <c r="E25" s="67"/>
      <c r="F25" s="164" t="s">
        <v>119</v>
      </c>
      <c r="G25" s="164"/>
      <c r="H25" s="68"/>
      <c r="I25" s="207"/>
      <c r="J25" s="207"/>
      <c r="K25" s="207"/>
      <c r="L25" s="179" t="s">
        <v>120</v>
      </c>
      <c r="M25" s="179"/>
      <c r="N25" s="179"/>
      <c r="O25" s="179"/>
      <c r="P25" s="179"/>
      <c r="Q25" s="179"/>
      <c r="R25" s="180"/>
      <c r="S25" s="163" t="str">
        <f>S24</f>
        <v>良　・　不良</v>
      </c>
      <c r="T25" s="164"/>
      <c r="U25" s="164"/>
      <c r="V25" s="193"/>
      <c r="W25" s="65" t="str">
        <f>IF(I25&lt;=0.001,"未入力",(IF(I25&lt;0.5,"良","不良")))</f>
        <v>未入力</v>
      </c>
      <c r="X25" s="301"/>
    </row>
    <row r="26" spans="1:24" ht="27" customHeight="1">
      <c r="A26" s="196"/>
      <c r="B26" s="201" t="s">
        <v>185</v>
      </c>
      <c r="C26" s="201"/>
      <c r="D26" s="201"/>
      <c r="E26" s="2"/>
      <c r="F26" s="202"/>
      <c r="G26" s="203"/>
      <c r="H26" s="203"/>
      <c r="I26" s="204"/>
      <c r="J26" s="164" t="s">
        <v>170</v>
      </c>
      <c r="K26" s="164"/>
      <c r="L26" s="3"/>
      <c r="M26" s="23"/>
      <c r="N26" s="205" t="s">
        <v>173</v>
      </c>
      <c r="O26" s="205"/>
      <c r="P26" s="205"/>
      <c r="Q26" s="205"/>
      <c r="R26" s="206"/>
      <c r="S26" s="163" t="s">
        <v>103</v>
      </c>
      <c r="T26" s="164"/>
      <c r="U26" s="164"/>
      <c r="V26" s="193"/>
      <c r="W26" s="65" t="str">
        <f>IF(F26&lt;=0.001,"未入力",(IF(F26&lt;12,"良","不良")))</f>
        <v>未入力</v>
      </c>
      <c r="X26" s="301"/>
    </row>
    <row r="27" spans="1:26" ht="27" customHeight="1">
      <c r="A27" s="196"/>
      <c r="B27" s="265" t="s">
        <v>123</v>
      </c>
      <c r="C27" s="266"/>
      <c r="D27" s="267"/>
      <c r="E27" s="7" t="s">
        <v>193</v>
      </c>
      <c r="F27" s="164" t="s">
        <v>114</v>
      </c>
      <c r="G27" s="164"/>
      <c r="H27" s="164"/>
      <c r="I27" s="164"/>
      <c r="J27" s="164"/>
      <c r="K27" s="164"/>
      <c r="L27" s="164"/>
      <c r="M27" s="58"/>
      <c r="N27" s="297" t="s">
        <v>43</v>
      </c>
      <c r="O27" s="297"/>
      <c r="P27" s="297"/>
      <c r="Q27" s="297"/>
      <c r="R27" s="298"/>
      <c r="S27" s="163" t="s">
        <v>104</v>
      </c>
      <c r="T27" s="164"/>
      <c r="U27" s="164"/>
      <c r="V27" s="193"/>
      <c r="W27" s="66" t="str">
        <f>IF(M27="","未入力",(IF(M27=1,"不良再検査","良")))</f>
        <v>未入力</v>
      </c>
      <c r="X27" s="301"/>
      <c r="Z27">
        <f>IF(M27="","",(IF(M27&gt;=1,"不良","良")))</f>
      </c>
    </row>
    <row r="28" spans="1:26" ht="27" customHeight="1">
      <c r="A28" s="196"/>
      <c r="B28" s="268"/>
      <c r="C28" s="235"/>
      <c r="D28" s="236"/>
      <c r="E28" s="7" t="s">
        <v>194</v>
      </c>
      <c r="F28" s="164" t="s">
        <v>114</v>
      </c>
      <c r="G28" s="164"/>
      <c r="H28" s="164"/>
      <c r="I28" s="164"/>
      <c r="J28" s="164"/>
      <c r="K28" s="164"/>
      <c r="L28" s="164"/>
      <c r="M28" s="58"/>
      <c r="N28" s="297" t="s">
        <v>43</v>
      </c>
      <c r="O28" s="297"/>
      <c r="P28" s="297"/>
      <c r="Q28" s="297"/>
      <c r="R28" s="298"/>
      <c r="S28" s="163" t="s">
        <v>104</v>
      </c>
      <c r="T28" s="164"/>
      <c r="U28" s="164"/>
      <c r="V28" s="193"/>
      <c r="W28" s="66" t="str">
        <f>IF(M28="","未入力",(IF(M28=1,"不良再検査","良")))</f>
        <v>未入力</v>
      </c>
      <c r="X28" s="301"/>
      <c r="Z28">
        <f>IF(M28="","",(IF(M28&gt;=1,"不良","良")))</f>
      </c>
    </row>
    <row r="29" spans="1:26" ht="27" customHeight="1">
      <c r="A29" s="196"/>
      <c r="B29" s="234"/>
      <c r="C29" s="237"/>
      <c r="D29" s="238"/>
      <c r="E29" s="7" t="s">
        <v>99</v>
      </c>
      <c r="F29" s="164" t="s">
        <v>114</v>
      </c>
      <c r="G29" s="164"/>
      <c r="H29" s="164"/>
      <c r="I29" s="164"/>
      <c r="J29" s="164"/>
      <c r="K29" s="164"/>
      <c r="L29" s="164"/>
      <c r="M29" s="58"/>
      <c r="N29" s="297" t="s">
        <v>43</v>
      </c>
      <c r="O29" s="297"/>
      <c r="P29" s="297"/>
      <c r="Q29" s="297"/>
      <c r="R29" s="298"/>
      <c r="S29" s="163" t="s">
        <v>104</v>
      </c>
      <c r="T29" s="164"/>
      <c r="U29" s="164"/>
      <c r="V29" s="193"/>
      <c r="W29" s="66" t="str">
        <f>IF(M29="","未入力",(IF(M29=1,"不良再検査","良")))</f>
        <v>未入力</v>
      </c>
      <c r="X29" s="301"/>
      <c r="Z29">
        <f>IF(M29="","",(IF(M29=1,"不良","良")))</f>
      </c>
    </row>
    <row r="30" spans="1:24" ht="27" customHeight="1">
      <c r="A30" s="196"/>
      <c r="B30" s="163" t="s">
        <v>176</v>
      </c>
      <c r="C30" s="164"/>
      <c r="D30" s="193"/>
      <c r="E30" s="139"/>
      <c r="F30" s="140" t="s">
        <v>176</v>
      </c>
      <c r="G30" s="4"/>
      <c r="H30" s="259"/>
      <c r="I30" s="260"/>
      <c r="J30" s="260"/>
      <c r="K30" s="261"/>
      <c r="L30" s="4"/>
      <c r="M30" s="24"/>
      <c r="N30" s="205" t="s">
        <v>189</v>
      </c>
      <c r="O30" s="205"/>
      <c r="P30" s="205"/>
      <c r="Q30" s="205"/>
      <c r="R30" s="206"/>
      <c r="S30" s="163" t="s">
        <v>105</v>
      </c>
      <c r="T30" s="164"/>
      <c r="U30" s="164"/>
      <c r="V30" s="193"/>
      <c r="W30" s="65" t="str">
        <f>IF(H30="","未入力",(IF(H30&lt;5.8,"不良",(IF(H30&gt;8.6,"不良","良")))))</f>
        <v>未入力</v>
      </c>
      <c r="X30" s="301"/>
    </row>
    <row r="31" spans="1:25" ht="27" customHeight="1">
      <c r="A31" s="196"/>
      <c r="B31" s="265" t="s">
        <v>44</v>
      </c>
      <c r="C31" s="266"/>
      <c r="D31" s="266"/>
      <c r="E31" s="146" t="s">
        <v>95</v>
      </c>
      <c r="F31" s="143"/>
      <c r="G31" s="143"/>
      <c r="H31" s="143"/>
      <c r="I31" s="144"/>
      <c r="J31" s="166"/>
      <c r="K31" s="200"/>
      <c r="L31" s="200"/>
      <c r="M31" s="24" t="s">
        <v>45</v>
      </c>
      <c r="N31" s="205" t="s">
        <v>46</v>
      </c>
      <c r="O31" s="205"/>
      <c r="P31" s="205"/>
      <c r="Q31" s="205"/>
      <c r="R31" s="206"/>
      <c r="S31" s="163" t="s">
        <v>106</v>
      </c>
      <c r="T31" s="164"/>
      <c r="U31" s="164"/>
      <c r="V31" s="193"/>
      <c r="W31" s="65" t="str">
        <f>IF(J31="","未入力",(IF(J31&lt;200,"良","不良")))</f>
        <v>未入力</v>
      </c>
      <c r="X31" s="301"/>
      <c r="Y31" s="152">
        <f>IF(J31="","",(IF(J31&lt;200,J31,"200↑")))</f>
      </c>
    </row>
    <row r="32" spans="1:25" ht="27" customHeight="1">
      <c r="A32" s="137"/>
      <c r="B32" s="268"/>
      <c r="C32" s="235"/>
      <c r="D32" s="235"/>
      <c r="E32" s="147" t="s">
        <v>194</v>
      </c>
      <c r="F32" s="145"/>
      <c r="G32" s="142"/>
      <c r="H32" s="143"/>
      <c r="I32" s="143"/>
      <c r="J32" s="200"/>
      <c r="K32" s="200"/>
      <c r="L32" s="200"/>
      <c r="M32" s="24" t="s">
        <v>45</v>
      </c>
      <c r="N32" s="205" t="s">
        <v>46</v>
      </c>
      <c r="O32" s="205"/>
      <c r="P32" s="205"/>
      <c r="Q32" s="205"/>
      <c r="R32" s="206"/>
      <c r="S32" s="163" t="s">
        <v>106</v>
      </c>
      <c r="T32" s="164"/>
      <c r="U32" s="164"/>
      <c r="V32" s="193"/>
      <c r="W32" s="65" t="str">
        <f>IF(J32="","未入力",(IF(J32&lt;200,"良","不良")))</f>
        <v>未入力</v>
      </c>
      <c r="X32" s="301"/>
      <c r="Y32" s="152">
        <f>IF(J32="","",(IF(J32&lt;200,J32,"200↑")))</f>
      </c>
    </row>
    <row r="33" spans="1:25" ht="27" customHeight="1">
      <c r="A33" s="137"/>
      <c r="B33" s="234"/>
      <c r="C33" s="237"/>
      <c r="D33" s="237"/>
      <c r="E33" s="147" t="s">
        <v>99</v>
      </c>
      <c r="F33" s="145"/>
      <c r="G33" s="142"/>
      <c r="H33" s="199"/>
      <c r="I33" s="199"/>
      <c r="J33" s="200"/>
      <c r="K33" s="200"/>
      <c r="L33" s="200"/>
      <c r="M33" s="24" t="s">
        <v>45</v>
      </c>
      <c r="N33" s="205" t="s">
        <v>46</v>
      </c>
      <c r="O33" s="205"/>
      <c r="P33" s="205"/>
      <c r="Q33" s="205"/>
      <c r="R33" s="206"/>
      <c r="S33" s="163" t="s">
        <v>106</v>
      </c>
      <c r="T33" s="164"/>
      <c r="U33" s="164"/>
      <c r="V33" s="193"/>
      <c r="W33" s="65" t="str">
        <f>IF(J33="","未入力",(IF(J33&lt;200,"良","不良")))</f>
        <v>未入力</v>
      </c>
      <c r="X33" s="301"/>
      <c r="Y33" s="152">
        <f>IF(J33="","",(IF(J33&lt;200,J33,"200↑")))</f>
      </c>
    </row>
    <row r="34" spans="1:24" ht="27" customHeight="1">
      <c r="A34" s="26"/>
      <c r="B34" s="165" t="s">
        <v>69</v>
      </c>
      <c r="C34" s="161"/>
      <c r="D34" s="162"/>
      <c r="E34" s="141"/>
      <c r="F34" s="307"/>
      <c r="G34" s="308"/>
      <c r="H34" s="308"/>
      <c r="I34" s="309"/>
      <c r="J34" s="164" t="s">
        <v>170</v>
      </c>
      <c r="K34" s="164"/>
      <c r="L34" s="197"/>
      <c r="M34" s="198"/>
      <c r="N34" s="304" t="s">
        <v>184</v>
      </c>
      <c r="O34" s="305"/>
      <c r="P34" s="305"/>
      <c r="Q34" s="305"/>
      <c r="R34" s="306"/>
      <c r="S34" s="163" t="s">
        <v>63</v>
      </c>
      <c r="T34" s="164"/>
      <c r="U34" s="164"/>
      <c r="V34" s="193"/>
      <c r="W34" s="65" t="str">
        <f>IF(F34="","未入力",(IF(F34&lt;0.2,"良","不良")))</f>
        <v>未入力</v>
      </c>
      <c r="X34" s="301"/>
    </row>
    <row r="35" spans="1:22" ht="23.25" customHeight="1">
      <c r="A35" s="153" t="s">
        <v>47</v>
      </c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9"/>
    </row>
    <row r="36" spans="1:22" ht="42" customHeight="1">
      <c r="A36" s="154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2"/>
    </row>
    <row r="37" spans="1:22" ht="13.5">
      <c r="A37" s="252" t="s">
        <v>192</v>
      </c>
      <c r="B37" s="252"/>
      <c r="O37" s="221" t="s">
        <v>64</v>
      </c>
      <c r="P37" s="221"/>
      <c r="Q37" s="221"/>
      <c r="R37" s="221"/>
      <c r="S37" s="221"/>
      <c r="T37" s="221"/>
      <c r="U37" s="221"/>
      <c r="V37" s="221"/>
    </row>
  </sheetData>
  <mergeCells count="150">
    <mergeCell ref="S33:V33"/>
    <mergeCell ref="N32:R32"/>
    <mergeCell ref="S32:V32"/>
    <mergeCell ref="B31:D33"/>
    <mergeCell ref="J31:L31"/>
    <mergeCell ref="N33:R33"/>
    <mergeCell ref="S28:V28"/>
    <mergeCell ref="F29:L29"/>
    <mergeCell ref="N29:R29"/>
    <mergeCell ref="S29:V29"/>
    <mergeCell ref="B27:D29"/>
    <mergeCell ref="B30:D30"/>
    <mergeCell ref="F27:L27"/>
    <mergeCell ref="N30:R30"/>
    <mergeCell ref="F28:L28"/>
    <mergeCell ref="N28:R28"/>
    <mergeCell ref="J22:K22"/>
    <mergeCell ref="L22:R22"/>
    <mergeCell ref="E22:I22"/>
    <mergeCell ref="X15:X22"/>
    <mergeCell ref="S18:V18"/>
    <mergeCell ref="J20:K21"/>
    <mergeCell ref="A9:D9"/>
    <mergeCell ref="X23:X34"/>
    <mergeCell ref="X8:X14"/>
    <mergeCell ref="B34:D34"/>
    <mergeCell ref="N34:R34"/>
    <mergeCell ref="A10:D10"/>
    <mergeCell ref="L10:P10"/>
    <mergeCell ref="F34:I34"/>
    <mergeCell ref="J34:K34"/>
    <mergeCell ref="A8:D8"/>
    <mergeCell ref="S34:V34"/>
    <mergeCell ref="U6:V6"/>
    <mergeCell ref="S16:V16"/>
    <mergeCell ref="N27:R27"/>
    <mergeCell ref="S30:V30"/>
    <mergeCell ref="N31:R31"/>
    <mergeCell ref="S31:V31"/>
    <mergeCell ref="Q9:T9"/>
    <mergeCell ref="Q10:T10"/>
    <mergeCell ref="U12:V12"/>
    <mergeCell ref="P2:V2"/>
    <mergeCell ref="A1:Q1"/>
    <mergeCell ref="G4:I4"/>
    <mergeCell ref="P3:V3"/>
    <mergeCell ref="S1:X1"/>
    <mergeCell ref="A3:C3"/>
    <mergeCell ref="A2:B2"/>
    <mergeCell ref="C2:K2"/>
    <mergeCell ref="M2:O2"/>
    <mergeCell ref="M3:O3"/>
    <mergeCell ref="F3:G3"/>
    <mergeCell ref="I3:J3"/>
    <mergeCell ref="A5:D5"/>
    <mergeCell ref="A4:D4"/>
    <mergeCell ref="T4:U4"/>
    <mergeCell ref="F5:I5"/>
    <mergeCell ref="K5:N5"/>
    <mergeCell ref="P5:Q5"/>
    <mergeCell ref="S5:V5"/>
    <mergeCell ref="N4:O4"/>
    <mergeCell ref="F8:J8"/>
    <mergeCell ref="L8:P8"/>
    <mergeCell ref="Q8:T8"/>
    <mergeCell ref="A6:D6"/>
    <mergeCell ref="A7:D7"/>
    <mergeCell ref="E7:F7"/>
    <mergeCell ref="G7:I7"/>
    <mergeCell ref="I6:L6"/>
    <mergeCell ref="E6:G6"/>
    <mergeCell ref="R6:S6"/>
    <mergeCell ref="A11:D11"/>
    <mergeCell ref="L11:P11"/>
    <mergeCell ref="U11:V11"/>
    <mergeCell ref="Q11:T11"/>
    <mergeCell ref="A12:D14"/>
    <mergeCell ref="K12:K14"/>
    <mergeCell ref="L12:P14"/>
    <mergeCell ref="B16:D16"/>
    <mergeCell ref="E15:K15"/>
    <mergeCell ref="L15:O15"/>
    <mergeCell ref="J16:K17"/>
    <mergeCell ref="F16:I17"/>
    <mergeCell ref="E16:E17"/>
    <mergeCell ref="L16:M17"/>
    <mergeCell ref="B15:D15"/>
    <mergeCell ref="A37:B37"/>
    <mergeCell ref="N16:O17"/>
    <mergeCell ref="N18:O19"/>
    <mergeCell ref="L18:M19"/>
    <mergeCell ref="J18:K19"/>
    <mergeCell ref="O37:V37"/>
    <mergeCell ref="H30:K30"/>
    <mergeCell ref="S21:V21"/>
    <mergeCell ref="S20:V20"/>
    <mergeCell ref="B18:D18"/>
    <mergeCell ref="B19:D19"/>
    <mergeCell ref="B20:D20"/>
    <mergeCell ref="P15:R21"/>
    <mergeCell ref="E18:E19"/>
    <mergeCell ref="E20:E21"/>
    <mergeCell ref="N20:O21"/>
    <mergeCell ref="L20:M21"/>
    <mergeCell ref="F18:I19"/>
    <mergeCell ref="F20:I21"/>
    <mergeCell ref="B23:D23"/>
    <mergeCell ref="S23:V23"/>
    <mergeCell ref="B24:D24"/>
    <mergeCell ref="S24:V24"/>
    <mergeCell ref="E24:J24"/>
    <mergeCell ref="K24:Q24"/>
    <mergeCell ref="E23:P23"/>
    <mergeCell ref="B22:D22"/>
    <mergeCell ref="B26:D26"/>
    <mergeCell ref="S26:V26"/>
    <mergeCell ref="F26:I26"/>
    <mergeCell ref="J26:K26"/>
    <mergeCell ref="N26:R26"/>
    <mergeCell ref="B25:D25"/>
    <mergeCell ref="F25:G25"/>
    <mergeCell ref="I25:K25"/>
    <mergeCell ref="S25:V25"/>
    <mergeCell ref="L34:M34"/>
    <mergeCell ref="H33:I33"/>
    <mergeCell ref="J32:L32"/>
    <mergeCell ref="J33:L33"/>
    <mergeCell ref="E12:J14"/>
    <mergeCell ref="A35:A36"/>
    <mergeCell ref="B35:V36"/>
    <mergeCell ref="J7:K7"/>
    <mergeCell ref="L7:M7"/>
    <mergeCell ref="U7:V7"/>
    <mergeCell ref="Q7:S7"/>
    <mergeCell ref="N7:O7"/>
    <mergeCell ref="A15:A31"/>
    <mergeCell ref="S27:V27"/>
    <mergeCell ref="E9:J9"/>
    <mergeCell ref="E10:J10"/>
    <mergeCell ref="E11:J11"/>
    <mergeCell ref="L9:P9"/>
    <mergeCell ref="U13:V13"/>
    <mergeCell ref="U14:V14"/>
    <mergeCell ref="U8:V8"/>
    <mergeCell ref="U9:V9"/>
    <mergeCell ref="U10:V10"/>
    <mergeCell ref="L25:R25"/>
    <mergeCell ref="Q12:T12"/>
    <mergeCell ref="Q13:T13"/>
    <mergeCell ref="Q14:T14"/>
  </mergeCells>
  <printOptions/>
  <pageMargins left="0.3937007874015748" right="0.3937007874015748" top="0.53" bottom="0.1968503937007874" header="0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selection activeCell="X9" sqref="X9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5.00390625" style="0" customWidth="1"/>
    <col min="5" max="10" width="2.75390625" style="0" customWidth="1"/>
    <col min="11" max="11" width="3.125" style="0" customWidth="1"/>
    <col min="12" max="12" width="6.0039062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50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ht="18" customHeight="1"/>
    <row r="2" spans="1:22" ht="41.25" customHeight="1">
      <c r="A2" s="1"/>
      <c r="B2" s="1"/>
      <c r="C2" s="1"/>
      <c r="D2" s="1"/>
      <c r="E2" s="1"/>
      <c r="F2" s="1"/>
      <c r="G2" s="334" t="s">
        <v>198</v>
      </c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1"/>
      <c r="S2" s="1"/>
      <c r="T2" s="1"/>
      <c r="U2" s="1"/>
      <c r="V2" s="1"/>
    </row>
    <row r="3" spans="1:22" ht="37.5" customHeight="1">
      <c r="A3" s="163" t="s">
        <v>0</v>
      </c>
      <c r="B3" s="164"/>
      <c r="C3" s="164"/>
      <c r="D3" s="343">
        <f>'プール検査データシート'!C2</f>
        <v>0</v>
      </c>
      <c r="E3" s="343"/>
      <c r="F3" s="343"/>
      <c r="G3" s="343"/>
      <c r="H3" s="343"/>
      <c r="I3" s="343"/>
      <c r="J3" s="343"/>
      <c r="K3" s="343"/>
      <c r="L3" s="8" t="s">
        <v>1</v>
      </c>
      <c r="M3" s="284" t="s">
        <v>2</v>
      </c>
      <c r="N3" s="284"/>
      <c r="O3" s="284"/>
      <c r="P3" s="338">
        <f>'プール検査データシート'!P2</f>
        <v>0</v>
      </c>
      <c r="Q3" s="338"/>
      <c r="R3" s="338"/>
      <c r="S3" s="338"/>
      <c r="T3" s="338"/>
      <c r="U3" s="338"/>
      <c r="V3" s="339"/>
    </row>
    <row r="4" spans="1:22" ht="30" customHeight="1">
      <c r="A4" s="212" t="s">
        <v>179</v>
      </c>
      <c r="B4" s="213"/>
      <c r="C4" s="213"/>
      <c r="D4" s="4">
        <f>'プール検査データシート'!D3</f>
        <v>3</v>
      </c>
      <c r="E4" s="4" t="s">
        <v>73</v>
      </c>
      <c r="F4" s="335">
        <f>'プール検査データシート'!F3</f>
        <v>0</v>
      </c>
      <c r="G4" s="335"/>
      <c r="H4" s="4" t="s">
        <v>3</v>
      </c>
      <c r="I4" s="335">
        <f>'プール検査データシート'!I3</f>
        <v>0</v>
      </c>
      <c r="J4" s="335"/>
      <c r="K4" s="4" t="s">
        <v>4</v>
      </c>
      <c r="L4" s="5"/>
      <c r="M4" s="211" t="s">
        <v>5</v>
      </c>
      <c r="N4" s="211"/>
      <c r="O4" s="211"/>
      <c r="P4" s="341">
        <f>'プール検査データシート'!P3</f>
        <v>0</v>
      </c>
      <c r="Q4" s="335"/>
      <c r="R4" s="335"/>
      <c r="S4" s="335"/>
      <c r="T4" s="335"/>
      <c r="U4" s="335"/>
      <c r="V4" s="342"/>
    </row>
    <row r="5" spans="1:22" ht="24.75" customHeight="1">
      <c r="A5" s="211" t="s">
        <v>6</v>
      </c>
      <c r="B5" s="211"/>
      <c r="C5" s="211"/>
      <c r="D5" s="211"/>
      <c r="E5" s="52"/>
      <c r="F5" s="338">
        <f>'プール検査データシート'!G4</f>
        <v>0</v>
      </c>
      <c r="G5" s="338"/>
      <c r="H5" s="164" t="s">
        <v>108</v>
      </c>
      <c r="I5" s="164"/>
      <c r="J5" s="336">
        <f>'プール検査データシート'!K4</f>
        <v>0</v>
      </c>
      <c r="K5" s="336"/>
      <c r="L5" s="5" t="s">
        <v>8</v>
      </c>
      <c r="M5" s="6" t="s">
        <v>9</v>
      </c>
      <c r="N5" s="336">
        <f>'プール検査データシート'!N4</f>
        <v>0</v>
      </c>
      <c r="O5" s="337"/>
      <c r="P5" s="2" t="s">
        <v>10</v>
      </c>
      <c r="Q5" s="60">
        <f>IF('プール検査データシート'!Q4="","",'プール検査データシート'!Q4)</f>
      </c>
      <c r="R5" s="5" t="s">
        <v>49</v>
      </c>
      <c r="S5" s="7" t="s">
        <v>11</v>
      </c>
      <c r="T5" s="340">
        <f>IF('プール検査データシート'!T4="","",'プール検査データシート'!T4)</f>
      </c>
      <c r="U5" s="340"/>
      <c r="V5" s="20" t="s">
        <v>49</v>
      </c>
    </row>
    <row r="6" spans="1:22" ht="24.75" customHeight="1">
      <c r="A6" s="208" t="s">
        <v>12</v>
      </c>
      <c r="B6" s="209"/>
      <c r="C6" s="209"/>
      <c r="D6" s="210"/>
      <c r="E6" s="4" t="s">
        <v>50</v>
      </c>
      <c r="F6" s="164" t="s">
        <v>13</v>
      </c>
      <c r="G6" s="164"/>
      <c r="H6" s="164"/>
      <c r="I6" s="164"/>
      <c r="J6" s="4" t="s">
        <v>51</v>
      </c>
      <c r="K6" s="205" t="s">
        <v>14</v>
      </c>
      <c r="L6" s="205"/>
      <c r="M6" s="205"/>
      <c r="N6" s="205"/>
      <c r="O6" s="4" t="s">
        <v>52</v>
      </c>
      <c r="P6" s="205" t="s">
        <v>15</v>
      </c>
      <c r="Q6" s="205"/>
      <c r="R6" s="4" t="s">
        <v>53</v>
      </c>
      <c r="S6" s="205" t="s">
        <v>16</v>
      </c>
      <c r="T6" s="205"/>
      <c r="U6" s="205"/>
      <c r="V6" s="206"/>
    </row>
    <row r="7" spans="1:22" ht="24.75" customHeight="1">
      <c r="A7" s="208" t="s">
        <v>17</v>
      </c>
      <c r="B7" s="209"/>
      <c r="C7" s="209"/>
      <c r="D7" s="210"/>
      <c r="E7" s="163" t="s">
        <v>72</v>
      </c>
      <c r="F7" s="164"/>
      <c r="G7" s="164"/>
      <c r="H7" s="164"/>
      <c r="I7" s="278" t="s">
        <v>18</v>
      </c>
      <c r="J7" s="278"/>
      <c r="K7" s="278"/>
      <c r="L7" s="278"/>
      <c r="M7" s="3">
        <f>IF('プール検査データシート'!M6="","",'プール検査データシート'!M6)</f>
      </c>
      <c r="N7" s="120" t="s">
        <v>170</v>
      </c>
      <c r="O7" s="63">
        <f>IF('プール検査データシート'!O6="","",'プール検査データシート'!O6)</f>
      </c>
      <c r="P7" s="121" t="s">
        <v>170</v>
      </c>
      <c r="Q7" s="64">
        <f>IF('プール検査データシート'!Q6="","",'プール検査データシート'!Q6)</f>
      </c>
      <c r="R7" s="344" t="s">
        <v>170</v>
      </c>
      <c r="S7" s="344"/>
      <c r="T7" s="30" t="str">
        <f>B27</f>
        <v>ｐＨ</v>
      </c>
      <c r="U7" s="345">
        <f>IF('プール検査データシート'!U6="","",'プール検査データシート'!U6)</f>
      </c>
      <c r="V7" s="346"/>
    </row>
    <row r="8" spans="1:22" ht="24.75" customHeight="1">
      <c r="A8" s="208" t="s">
        <v>70</v>
      </c>
      <c r="B8" s="209"/>
      <c r="C8" s="209"/>
      <c r="D8" s="210"/>
      <c r="E8" s="163" t="s">
        <v>74</v>
      </c>
      <c r="F8" s="164"/>
      <c r="G8" s="343">
        <f>'プール検査データシート'!G7</f>
        <v>0</v>
      </c>
      <c r="H8" s="343"/>
      <c r="I8" s="343"/>
      <c r="J8" s="164" t="s">
        <v>75</v>
      </c>
      <c r="K8" s="164"/>
      <c r="L8" s="164" t="s">
        <v>76</v>
      </c>
      <c r="M8" s="164"/>
      <c r="N8" s="343">
        <f>'プール検査データシート'!N7</f>
        <v>0</v>
      </c>
      <c r="O8" s="343"/>
      <c r="P8" s="69" t="s">
        <v>167</v>
      </c>
      <c r="Q8" s="164" t="s">
        <v>77</v>
      </c>
      <c r="R8" s="164"/>
      <c r="S8" s="164"/>
      <c r="T8" s="61">
        <f>IF('プール検査データシート'!T7="","",'プール検査データシート'!T7)</f>
      </c>
      <c r="U8" s="164" t="s">
        <v>167</v>
      </c>
      <c r="V8" s="193"/>
    </row>
    <row r="9" spans="1:22" ht="24.75" customHeight="1">
      <c r="A9" s="208" t="s">
        <v>19</v>
      </c>
      <c r="B9" s="209"/>
      <c r="C9" s="209"/>
      <c r="D9" s="210"/>
      <c r="E9" s="2"/>
      <c r="F9" s="348">
        <f>'プール検査データシート'!F8</f>
        <v>0</v>
      </c>
      <c r="G9" s="348"/>
      <c r="H9" s="348"/>
      <c r="I9" s="348"/>
      <c r="J9" s="348"/>
      <c r="K9" s="8" t="s">
        <v>20</v>
      </c>
      <c r="L9" s="208" t="s">
        <v>21</v>
      </c>
      <c r="M9" s="209"/>
      <c r="N9" s="209"/>
      <c r="O9" s="209"/>
      <c r="P9" s="210"/>
      <c r="Q9" s="163" t="s">
        <v>22</v>
      </c>
      <c r="R9" s="164"/>
      <c r="S9" s="164"/>
      <c r="T9" s="164"/>
      <c r="U9" s="164"/>
      <c r="V9" s="193"/>
    </row>
    <row r="10" spans="1:22" ht="24.75" customHeight="1">
      <c r="A10" s="208" t="s">
        <v>23</v>
      </c>
      <c r="B10" s="209"/>
      <c r="C10" s="209"/>
      <c r="D10" s="210"/>
      <c r="E10" s="163" t="s">
        <v>54</v>
      </c>
      <c r="F10" s="164"/>
      <c r="G10" s="164"/>
      <c r="H10" s="164"/>
      <c r="I10" s="164"/>
      <c r="J10" s="164"/>
      <c r="K10" s="193"/>
      <c r="L10" s="349" t="s">
        <v>71</v>
      </c>
      <c r="M10" s="350"/>
      <c r="N10" s="350"/>
      <c r="O10" s="350"/>
      <c r="P10" s="351"/>
      <c r="Q10" s="163" t="s">
        <v>22</v>
      </c>
      <c r="R10" s="164"/>
      <c r="S10" s="164"/>
      <c r="T10" s="164"/>
      <c r="U10" s="164"/>
      <c r="V10" s="193"/>
    </row>
    <row r="11" spans="1:22" ht="24.75" customHeight="1">
      <c r="A11" s="208" t="s">
        <v>25</v>
      </c>
      <c r="B11" s="209"/>
      <c r="C11" s="209"/>
      <c r="D11" s="210"/>
      <c r="E11" s="163" t="s">
        <v>55</v>
      </c>
      <c r="F11" s="164"/>
      <c r="G11" s="164"/>
      <c r="H11" s="164"/>
      <c r="I11" s="164"/>
      <c r="J11" s="164"/>
      <c r="K11" s="193"/>
      <c r="L11" s="208" t="s">
        <v>26</v>
      </c>
      <c r="M11" s="209"/>
      <c r="N11" s="209"/>
      <c r="O11" s="209"/>
      <c r="P11" s="210"/>
      <c r="Q11" s="163" t="s">
        <v>56</v>
      </c>
      <c r="R11" s="164"/>
      <c r="S11" s="164"/>
      <c r="T11" s="164"/>
      <c r="U11" s="164"/>
      <c r="V11" s="193"/>
    </row>
    <row r="12" spans="1:22" ht="24.75" customHeight="1">
      <c r="A12" s="208" t="s">
        <v>124</v>
      </c>
      <c r="B12" s="209"/>
      <c r="C12" s="209"/>
      <c r="D12" s="210"/>
      <c r="E12" s="163" t="s">
        <v>55</v>
      </c>
      <c r="F12" s="164"/>
      <c r="G12" s="164"/>
      <c r="H12" s="164"/>
      <c r="I12" s="164"/>
      <c r="J12" s="164"/>
      <c r="K12" s="193"/>
      <c r="L12" s="208" t="s">
        <v>27</v>
      </c>
      <c r="M12" s="209"/>
      <c r="N12" s="209"/>
      <c r="O12" s="209"/>
      <c r="P12" s="210"/>
      <c r="Q12" s="163" t="s">
        <v>24</v>
      </c>
      <c r="R12" s="164"/>
      <c r="S12" s="164"/>
      <c r="T12" s="164"/>
      <c r="U12" s="164"/>
      <c r="V12" s="193"/>
    </row>
    <row r="13" spans="1:22" ht="24.75" customHeight="1">
      <c r="A13" s="208" t="s">
        <v>28</v>
      </c>
      <c r="B13" s="209"/>
      <c r="C13" s="209"/>
      <c r="D13" s="210"/>
      <c r="E13" s="163" t="s">
        <v>57</v>
      </c>
      <c r="F13" s="164"/>
      <c r="G13" s="164"/>
      <c r="H13" s="164"/>
      <c r="I13" s="164"/>
      <c r="J13" s="164"/>
      <c r="K13" s="193"/>
      <c r="L13" s="208" t="s">
        <v>29</v>
      </c>
      <c r="M13" s="209"/>
      <c r="N13" s="209"/>
      <c r="O13" s="209"/>
      <c r="P13" s="210"/>
      <c r="Q13" s="71" t="s">
        <v>30</v>
      </c>
      <c r="R13" s="333" t="s">
        <v>31</v>
      </c>
      <c r="S13" s="333"/>
      <c r="T13" s="333" t="s">
        <v>32</v>
      </c>
      <c r="U13" s="333"/>
      <c r="V13" s="8"/>
    </row>
    <row r="14" spans="1:22" ht="26.25" customHeight="1">
      <c r="A14" s="153" t="s">
        <v>48</v>
      </c>
      <c r="B14" s="249" t="s">
        <v>33</v>
      </c>
      <c r="C14" s="250"/>
      <c r="D14" s="251"/>
      <c r="E14" s="347" t="s">
        <v>35</v>
      </c>
      <c r="F14" s="272"/>
      <c r="G14" s="272"/>
      <c r="H14" s="272"/>
      <c r="I14" s="272"/>
      <c r="J14" s="272"/>
      <c r="K14" s="272"/>
      <c r="L14" s="272" t="s">
        <v>36</v>
      </c>
      <c r="M14" s="272"/>
      <c r="N14" s="272"/>
      <c r="O14" s="273"/>
      <c r="P14" s="324" t="s">
        <v>171</v>
      </c>
      <c r="Q14" s="325"/>
      <c r="R14" s="326"/>
      <c r="S14" s="9"/>
      <c r="T14" s="10"/>
      <c r="U14" s="10"/>
      <c r="V14" s="21"/>
    </row>
    <row r="15" spans="1:22" ht="15" customHeight="1">
      <c r="A15" s="196"/>
      <c r="B15" s="217" t="s">
        <v>34</v>
      </c>
      <c r="C15" s="218"/>
      <c r="D15" s="219"/>
      <c r="E15" s="359" t="s">
        <v>58</v>
      </c>
      <c r="F15" s="357">
        <f>IF('プール検査データシート'!F16="","",'プール検査データシート'!F16)</f>
      </c>
      <c r="G15" s="357"/>
      <c r="H15" s="357"/>
      <c r="I15" s="357"/>
      <c r="J15" s="253" t="s">
        <v>170</v>
      </c>
      <c r="K15" s="257"/>
      <c r="L15" s="362">
        <f>IF('プール検査データシート'!L16="","",'プール検査データシート'!L16)</f>
      </c>
      <c r="M15" s="357"/>
      <c r="N15" s="253" t="s">
        <v>170</v>
      </c>
      <c r="O15" s="254"/>
      <c r="P15" s="327"/>
      <c r="Q15" s="328"/>
      <c r="R15" s="329"/>
      <c r="S15" s="220" t="s">
        <v>66</v>
      </c>
      <c r="T15" s="221"/>
      <c r="U15" s="221"/>
      <c r="V15" s="222"/>
    </row>
    <row r="16" spans="1:22" ht="10.5" customHeight="1">
      <c r="A16" s="196"/>
      <c r="B16" s="11"/>
      <c r="C16" s="12"/>
      <c r="D16" s="13"/>
      <c r="E16" s="360"/>
      <c r="F16" s="364"/>
      <c r="G16" s="364"/>
      <c r="H16" s="364"/>
      <c r="I16" s="364"/>
      <c r="J16" s="255"/>
      <c r="K16" s="258"/>
      <c r="L16" s="363"/>
      <c r="M16" s="364"/>
      <c r="N16" s="255"/>
      <c r="O16" s="256"/>
      <c r="P16" s="327"/>
      <c r="Q16" s="328"/>
      <c r="R16" s="329"/>
      <c r="S16" s="15"/>
      <c r="T16" s="12" t="s">
        <v>59</v>
      </c>
      <c r="U16" s="16"/>
      <c r="V16" s="22"/>
    </row>
    <row r="17" spans="1:22" ht="13.5" customHeight="1">
      <c r="A17" s="196"/>
      <c r="B17" s="217" t="s">
        <v>39</v>
      </c>
      <c r="C17" s="218"/>
      <c r="D17" s="219"/>
      <c r="E17" s="359" t="s">
        <v>60</v>
      </c>
      <c r="F17" s="357">
        <f>IF('プール検査データシート'!F18="","",'プール検査データシート'!F18)</f>
      </c>
      <c r="G17" s="357"/>
      <c r="H17" s="357"/>
      <c r="I17" s="357"/>
      <c r="J17" s="253" t="s">
        <v>170</v>
      </c>
      <c r="K17" s="257"/>
      <c r="L17" s="362">
        <f>IF('プール検査データシート'!L18="","",'プール検査データシート'!L18)</f>
      </c>
      <c r="M17" s="357"/>
      <c r="N17" s="253" t="s">
        <v>170</v>
      </c>
      <c r="O17" s="254"/>
      <c r="P17" s="327"/>
      <c r="Q17" s="328"/>
      <c r="R17" s="329"/>
      <c r="S17" s="220" t="s">
        <v>38</v>
      </c>
      <c r="T17" s="221"/>
      <c r="U17" s="221"/>
      <c r="V17" s="222"/>
    </row>
    <row r="18" spans="1:22" ht="11.25" customHeight="1">
      <c r="A18" s="196"/>
      <c r="B18" s="217" t="s">
        <v>40</v>
      </c>
      <c r="C18" s="218"/>
      <c r="D18" s="219"/>
      <c r="E18" s="360"/>
      <c r="F18" s="364"/>
      <c r="G18" s="364"/>
      <c r="H18" s="364"/>
      <c r="I18" s="364"/>
      <c r="J18" s="255"/>
      <c r="K18" s="258"/>
      <c r="L18" s="363"/>
      <c r="M18" s="364"/>
      <c r="N18" s="255"/>
      <c r="O18" s="256"/>
      <c r="P18" s="327"/>
      <c r="Q18" s="328"/>
      <c r="R18" s="329"/>
      <c r="S18" s="15"/>
      <c r="T18" s="12" t="s">
        <v>61</v>
      </c>
      <c r="U18" s="16"/>
      <c r="V18" s="22"/>
    </row>
    <row r="19" spans="1:22" ht="16.5" customHeight="1">
      <c r="A19" s="196"/>
      <c r="B19" s="220" t="s">
        <v>65</v>
      </c>
      <c r="C19" s="221"/>
      <c r="D19" s="222"/>
      <c r="E19" s="359" t="s">
        <v>62</v>
      </c>
      <c r="F19" s="357">
        <f>IF('プール検査データシート'!F20="","",'プール検査データシート'!F20)</f>
      </c>
      <c r="G19" s="357"/>
      <c r="H19" s="357"/>
      <c r="I19" s="357"/>
      <c r="J19" s="253" t="s">
        <v>170</v>
      </c>
      <c r="K19" s="257"/>
      <c r="L19" s="362">
        <f>IF('プール検査データシート'!L20="","",'プール検査データシート'!L20)</f>
      </c>
      <c r="M19" s="357"/>
      <c r="N19" s="235" t="s">
        <v>170</v>
      </c>
      <c r="O19" s="236"/>
      <c r="P19" s="327"/>
      <c r="Q19" s="328"/>
      <c r="R19" s="329"/>
      <c r="S19" s="220" t="s">
        <v>37</v>
      </c>
      <c r="T19" s="221"/>
      <c r="U19" s="221"/>
      <c r="V19" s="222"/>
    </row>
    <row r="20" spans="1:22" ht="11.25" customHeight="1">
      <c r="A20" s="196"/>
      <c r="B20" s="15"/>
      <c r="C20" s="16"/>
      <c r="D20" s="22"/>
      <c r="E20" s="157"/>
      <c r="F20" s="358"/>
      <c r="G20" s="358"/>
      <c r="H20" s="358"/>
      <c r="I20" s="358"/>
      <c r="J20" s="235"/>
      <c r="K20" s="361"/>
      <c r="L20" s="366"/>
      <c r="M20" s="358"/>
      <c r="N20" s="235"/>
      <c r="O20" s="236"/>
      <c r="P20" s="327"/>
      <c r="Q20" s="328"/>
      <c r="R20" s="329"/>
      <c r="S20" s="319" t="s">
        <v>172</v>
      </c>
      <c r="T20" s="320"/>
      <c r="U20" s="320"/>
      <c r="V20" s="321"/>
    </row>
    <row r="21" spans="1:22" ht="22.5" customHeight="1">
      <c r="A21" s="196"/>
      <c r="B21" s="352" t="s">
        <v>169</v>
      </c>
      <c r="C21" s="353"/>
      <c r="D21" s="354"/>
      <c r="E21" s="355">
        <f>IF('プール検査データシート'!E22="","",'プール検査データシート'!E22)</f>
      </c>
      <c r="F21" s="356"/>
      <c r="G21" s="356"/>
      <c r="H21" s="356"/>
      <c r="I21" s="356"/>
      <c r="J21" s="170" t="s">
        <v>170</v>
      </c>
      <c r="K21" s="170"/>
      <c r="L21" s="128"/>
      <c r="M21" s="128"/>
      <c r="N21" s="125"/>
      <c r="O21" s="129"/>
      <c r="P21" s="330"/>
      <c r="Q21" s="331"/>
      <c r="R21" s="332"/>
      <c r="S21" s="262"/>
      <c r="T21" s="322"/>
      <c r="U21" s="322"/>
      <c r="V21" s="323"/>
    </row>
    <row r="22" spans="1:22" ht="25.5" customHeight="1">
      <c r="A22" s="196"/>
      <c r="B22" s="368" t="s">
        <v>41</v>
      </c>
      <c r="C22" s="369"/>
      <c r="D22" s="370"/>
      <c r="E22" s="14"/>
      <c r="F22" s="371" t="s">
        <v>67</v>
      </c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2"/>
      <c r="S22" s="163" t="s">
        <v>63</v>
      </c>
      <c r="T22" s="164"/>
      <c r="U22" s="164"/>
      <c r="V22" s="193"/>
    </row>
    <row r="23" spans="1:22" ht="25.5" customHeight="1">
      <c r="A23" s="196"/>
      <c r="B23" s="367" t="s">
        <v>42</v>
      </c>
      <c r="C23" s="367"/>
      <c r="D23" s="367"/>
      <c r="E23" s="212" t="s">
        <v>78</v>
      </c>
      <c r="F23" s="213"/>
      <c r="G23" s="213"/>
      <c r="H23" s="213"/>
      <c r="I23" s="213"/>
      <c r="J23" s="213"/>
      <c r="K23" s="336">
        <f>'プール検査データシート'!K24</f>
        <v>0</v>
      </c>
      <c r="L23" s="336"/>
      <c r="M23" s="336"/>
      <c r="N23" s="336"/>
      <c r="O23" s="336"/>
      <c r="P23" s="336"/>
      <c r="Q23" s="336"/>
      <c r="R23" s="28" t="s">
        <v>79</v>
      </c>
      <c r="S23" s="163" t="s">
        <v>63</v>
      </c>
      <c r="T23" s="164"/>
      <c r="U23" s="164"/>
      <c r="V23" s="193"/>
    </row>
    <row r="24" spans="1:22" ht="25.5" customHeight="1">
      <c r="A24" s="196"/>
      <c r="B24" s="373" t="s">
        <v>121</v>
      </c>
      <c r="C24" s="374"/>
      <c r="D24" s="375"/>
      <c r="E24" s="67"/>
      <c r="F24" s="164" t="s">
        <v>119</v>
      </c>
      <c r="G24" s="164"/>
      <c r="H24" s="3"/>
      <c r="I24" s="318">
        <f>IF('プール検査データシート'!I25="","",'プール検査データシート'!I25)</f>
      </c>
      <c r="J24" s="318"/>
      <c r="K24" s="318"/>
      <c r="L24" s="62" t="s">
        <v>122</v>
      </c>
      <c r="M24" s="62"/>
      <c r="N24" s="136" t="s">
        <v>181</v>
      </c>
      <c r="O24" s="378" t="s">
        <v>182</v>
      </c>
      <c r="P24" s="378"/>
      <c r="Q24" s="378"/>
      <c r="R24" s="379"/>
      <c r="S24" s="163" t="str">
        <f>S23</f>
        <v>良　・　不良</v>
      </c>
      <c r="T24" s="164"/>
      <c r="U24" s="164"/>
      <c r="V24" s="193"/>
    </row>
    <row r="25" spans="1:22" ht="25.5" customHeight="1">
      <c r="A25" s="196"/>
      <c r="B25" s="201" t="s">
        <v>180</v>
      </c>
      <c r="C25" s="201"/>
      <c r="D25" s="201"/>
      <c r="E25" s="2"/>
      <c r="F25" s="377">
        <f>IF('プール検査データシート'!F26="","",'プール検査データシート'!F26)</f>
      </c>
      <c r="G25" s="377"/>
      <c r="H25" s="377"/>
      <c r="I25" s="377"/>
      <c r="J25" s="164" t="s">
        <v>170</v>
      </c>
      <c r="K25" s="164"/>
      <c r="L25" s="3"/>
      <c r="M25" s="23"/>
      <c r="N25" s="136" t="s">
        <v>181</v>
      </c>
      <c r="O25" s="305" t="s">
        <v>191</v>
      </c>
      <c r="P25" s="305"/>
      <c r="Q25" s="305"/>
      <c r="R25" s="306"/>
      <c r="S25" s="163" t="s">
        <v>63</v>
      </c>
      <c r="T25" s="164"/>
      <c r="U25" s="164"/>
      <c r="V25" s="193"/>
    </row>
    <row r="26" spans="1:22" ht="25.5" customHeight="1">
      <c r="A26" s="196"/>
      <c r="B26" s="367" t="s">
        <v>123</v>
      </c>
      <c r="C26" s="367"/>
      <c r="D26" s="367"/>
      <c r="E26" s="7" t="s">
        <v>95</v>
      </c>
      <c r="F26" s="164">
        <f>'プール検査データシート'!Z27</f>
      </c>
      <c r="G26" s="388"/>
      <c r="H26" s="3" t="s">
        <v>195</v>
      </c>
      <c r="I26" s="164">
        <f>'プール検査データシート'!Z28</f>
      </c>
      <c r="J26" s="388"/>
      <c r="K26" s="3" t="s">
        <v>196</v>
      </c>
      <c r="L26" s="3">
        <f>'プール検査データシート'!Z29</f>
      </c>
      <c r="M26" s="24"/>
      <c r="N26" s="136" t="s">
        <v>181</v>
      </c>
      <c r="O26" s="305" t="s">
        <v>183</v>
      </c>
      <c r="P26" s="305"/>
      <c r="Q26" s="305"/>
      <c r="R26" s="306"/>
      <c r="S26" s="163" t="s">
        <v>63</v>
      </c>
      <c r="T26" s="164"/>
      <c r="U26" s="164"/>
      <c r="V26" s="193"/>
    </row>
    <row r="27" spans="1:22" ht="25.5" customHeight="1">
      <c r="A27" s="196"/>
      <c r="B27" s="215" t="s">
        <v>176</v>
      </c>
      <c r="C27" s="216"/>
      <c r="D27" s="376"/>
      <c r="E27" s="7"/>
      <c r="F27" s="4" t="s">
        <v>176</v>
      </c>
      <c r="G27" s="4"/>
      <c r="H27" s="365">
        <f>IF('プール検査データシート'!H30="","",'プール検査データシート'!H30)</f>
      </c>
      <c r="I27" s="365"/>
      <c r="J27" s="365"/>
      <c r="K27" s="365"/>
      <c r="L27" s="4"/>
      <c r="M27" s="24"/>
      <c r="N27" s="136" t="s">
        <v>181</v>
      </c>
      <c r="O27" s="305" t="s">
        <v>187</v>
      </c>
      <c r="P27" s="305"/>
      <c r="Q27" s="305"/>
      <c r="R27" s="306"/>
      <c r="S27" s="163" t="s">
        <v>63</v>
      </c>
      <c r="T27" s="164"/>
      <c r="U27" s="164"/>
      <c r="V27" s="193"/>
    </row>
    <row r="28" spans="1:22" ht="25.5" customHeight="1">
      <c r="A28" s="196"/>
      <c r="B28" s="386" t="s">
        <v>44</v>
      </c>
      <c r="C28" s="369"/>
      <c r="D28" s="370"/>
      <c r="E28" s="138" t="s">
        <v>95</v>
      </c>
      <c r="F28" s="389">
        <f>IF('プール検査データシート'!J31="","",'プール検査データシート'!J31)</f>
      </c>
      <c r="G28" s="390"/>
      <c r="H28" s="149" t="s">
        <v>194</v>
      </c>
      <c r="I28" s="389">
        <f>IF('プール検査データシート'!J32="","",'プール検査データシート'!J32)</f>
      </c>
      <c r="J28" s="390"/>
      <c r="K28" s="150" t="s">
        <v>99</v>
      </c>
      <c r="L28" s="151">
        <f>IF('プール検査データシート'!J33="","",'プール検査データシート'!J33)</f>
      </c>
      <c r="M28" s="50" t="s">
        <v>45</v>
      </c>
      <c r="N28" s="148" t="s">
        <v>181</v>
      </c>
      <c r="O28" s="305" t="s">
        <v>190</v>
      </c>
      <c r="P28" s="305"/>
      <c r="Q28" s="305"/>
      <c r="R28" s="306"/>
      <c r="S28" s="163" t="s">
        <v>68</v>
      </c>
      <c r="T28" s="164"/>
      <c r="U28" s="164"/>
      <c r="V28" s="193"/>
    </row>
    <row r="29" spans="1:22" ht="25.5" customHeight="1">
      <c r="A29" s="26"/>
      <c r="B29" s="373" t="s">
        <v>69</v>
      </c>
      <c r="C29" s="374"/>
      <c r="D29" s="375"/>
      <c r="E29" s="29"/>
      <c r="F29" s="387">
        <f>IF('プール検査データシート'!F34="","",'プール検査データシート'!F34)</f>
      </c>
      <c r="G29" s="387"/>
      <c r="H29" s="387"/>
      <c r="I29" s="387"/>
      <c r="J29" s="164" t="s">
        <v>170</v>
      </c>
      <c r="K29" s="164"/>
      <c r="L29" s="197"/>
      <c r="M29" s="198"/>
      <c r="N29" s="136" t="s">
        <v>181</v>
      </c>
      <c r="O29" s="305" t="s">
        <v>188</v>
      </c>
      <c r="P29" s="305"/>
      <c r="Q29" s="305"/>
      <c r="R29" s="306"/>
      <c r="S29" s="163" t="s">
        <v>68</v>
      </c>
      <c r="T29" s="164"/>
      <c r="U29" s="164"/>
      <c r="V29" s="193"/>
    </row>
    <row r="30" spans="1:22" ht="23.25" customHeight="1">
      <c r="A30" s="153" t="s">
        <v>47</v>
      </c>
      <c r="B30" s="380">
        <f>'プール検査データシート'!B35</f>
        <v>0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2"/>
    </row>
    <row r="31" spans="1:22" ht="35.25" customHeight="1">
      <c r="A31" s="154"/>
      <c r="B31" s="383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5"/>
    </row>
    <row r="32" spans="1:22" ht="13.5">
      <c r="A32" s="252" t="s">
        <v>192</v>
      </c>
      <c r="B32" s="252"/>
      <c r="O32" s="221" t="s">
        <v>64</v>
      </c>
      <c r="P32" s="221"/>
      <c r="Q32" s="221"/>
      <c r="R32" s="221"/>
      <c r="S32" s="221"/>
      <c r="T32" s="221"/>
      <c r="U32" s="221"/>
      <c r="V32" s="221"/>
    </row>
  </sheetData>
  <mergeCells count="128">
    <mergeCell ref="F26:G26"/>
    <mergeCell ref="I26:J26"/>
    <mergeCell ref="F28:G28"/>
    <mergeCell ref="I28:J28"/>
    <mergeCell ref="A30:A31"/>
    <mergeCell ref="B30:V31"/>
    <mergeCell ref="L29:M29"/>
    <mergeCell ref="B28:D28"/>
    <mergeCell ref="S29:V29"/>
    <mergeCell ref="B29:D29"/>
    <mergeCell ref="S28:V28"/>
    <mergeCell ref="F29:I29"/>
    <mergeCell ref="J29:K29"/>
    <mergeCell ref="O29:R29"/>
    <mergeCell ref="B24:D24"/>
    <mergeCell ref="S27:V27"/>
    <mergeCell ref="J25:K25"/>
    <mergeCell ref="S26:V26"/>
    <mergeCell ref="B27:D27"/>
    <mergeCell ref="B25:D25"/>
    <mergeCell ref="S25:V25"/>
    <mergeCell ref="F25:I25"/>
    <mergeCell ref="B26:D26"/>
    <mergeCell ref="O24:R24"/>
    <mergeCell ref="S23:V23"/>
    <mergeCell ref="F22:R22"/>
    <mergeCell ref="E23:J23"/>
    <mergeCell ref="K23:Q23"/>
    <mergeCell ref="S22:V22"/>
    <mergeCell ref="F15:I16"/>
    <mergeCell ref="E15:E16"/>
    <mergeCell ref="F17:I18"/>
    <mergeCell ref="B23:D23"/>
    <mergeCell ref="B22:D22"/>
    <mergeCell ref="B17:D17"/>
    <mergeCell ref="B18:D18"/>
    <mergeCell ref="S17:V17"/>
    <mergeCell ref="N19:O20"/>
    <mergeCell ref="L19:M20"/>
    <mergeCell ref="S15:V15"/>
    <mergeCell ref="S19:V19"/>
    <mergeCell ref="L15:M16"/>
    <mergeCell ref="A32:B32"/>
    <mergeCell ref="N15:O16"/>
    <mergeCell ref="N17:O18"/>
    <mergeCell ref="L17:M18"/>
    <mergeCell ref="J17:K18"/>
    <mergeCell ref="O32:V32"/>
    <mergeCell ref="H27:K27"/>
    <mergeCell ref="E19:E20"/>
    <mergeCell ref="B15:D15"/>
    <mergeCell ref="J15:K16"/>
    <mergeCell ref="A13:D13"/>
    <mergeCell ref="E13:K13"/>
    <mergeCell ref="A14:A28"/>
    <mergeCell ref="B21:D21"/>
    <mergeCell ref="E21:I21"/>
    <mergeCell ref="J21:K21"/>
    <mergeCell ref="F19:I20"/>
    <mergeCell ref="B19:D19"/>
    <mergeCell ref="E17:E18"/>
    <mergeCell ref="J19:K20"/>
    <mergeCell ref="E14:K14"/>
    <mergeCell ref="L14:O14"/>
    <mergeCell ref="A9:D9"/>
    <mergeCell ref="F9:J9"/>
    <mergeCell ref="L9:P9"/>
    <mergeCell ref="A12:D12"/>
    <mergeCell ref="E12:K12"/>
    <mergeCell ref="L12:P12"/>
    <mergeCell ref="L10:P10"/>
    <mergeCell ref="B14:D14"/>
    <mergeCell ref="A10:D10"/>
    <mergeCell ref="E10:K10"/>
    <mergeCell ref="A11:D11"/>
    <mergeCell ref="A7:D7"/>
    <mergeCell ref="A8:D8"/>
    <mergeCell ref="E8:F8"/>
    <mergeCell ref="I7:L7"/>
    <mergeCell ref="E7:H7"/>
    <mergeCell ref="G8:I8"/>
    <mergeCell ref="J8:K8"/>
    <mergeCell ref="U7:V7"/>
    <mergeCell ref="L8:M8"/>
    <mergeCell ref="A5:D5"/>
    <mergeCell ref="F5:G5"/>
    <mergeCell ref="J5:K5"/>
    <mergeCell ref="U8:V8"/>
    <mergeCell ref="Q8:S8"/>
    <mergeCell ref="N8:O8"/>
    <mergeCell ref="A3:C3"/>
    <mergeCell ref="D3:K3"/>
    <mergeCell ref="A4:C4"/>
    <mergeCell ref="Q9:V9"/>
    <mergeCell ref="A6:D6"/>
    <mergeCell ref="F6:I6"/>
    <mergeCell ref="K6:N6"/>
    <mergeCell ref="S6:V6"/>
    <mergeCell ref="P6:Q6"/>
    <mergeCell ref="R7:S7"/>
    <mergeCell ref="G2:Q2"/>
    <mergeCell ref="F4:G4"/>
    <mergeCell ref="I4:J4"/>
    <mergeCell ref="N5:O5"/>
    <mergeCell ref="H5:I5"/>
    <mergeCell ref="P3:V3"/>
    <mergeCell ref="M3:O3"/>
    <mergeCell ref="M4:O4"/>
    <mergeCell ref="T5:U5"/>
    <mergeCell ref="P4:V4"/>
    <mergeCell ref="Q10:V10"/>
    <mergeCell ref="R13:S13"/>
    <mergeCell ref="T13:U13"/>
    <mergeCell ref="Q12:V12"/>
    <mergeCell ref="O25:R25"/>
    <mergeCell ref="O26:R26"/>
    <mergeCell ref="O27:R27"/>
    <mergeCell ref="O28:R28"/>
    <mergeCell ref="L11:P11"/>
    <mergeCell ref="E11:K11"/>
    <mergeCell ref="Q11:V11"/>
    <mergeCell ref="S24:V24"/>
    <mergeCell ref="F24:G24"/>
    <mergeCell ref="I24:K24"/>
    <mergeCell ref="S20:V20"/>
    <mergeCell ref="L13:P13"/>
    <mergeCell ref="S21:V21"/>
    <mergeCell ref="P14:R21"/>
  </mergeCells>
  <printOptions/>
  <pageMargins left="0.66" right="0.3937007874015748" top="0.61" bottom="0.1968503937007874" header="0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C6" sqref="C6:T6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1"/>
      <c r="C1" s="31"/>
      <c r="D1" s="31"/>
      <c r="E1" s="31"/>
      <c r="F1" s="31"/>
      <c r="G1" s="31"/>
      <c r="H1" s="401" t="s">
        <v>80</v>
      </c>
      <c r="I1" s="401"/>
      <c r="J1" s="401"/>
      <c r="K1" s="401"/>
      <c r="L1" s="401"/>
      <c r="M1" s="31"/>
      <c r="N1" s="31"/>
      <c r="O1" s="31"/>
      <c r="P1" s="31"/>
      <c r="Q1" s="31"/>
      <c r="R1" s="31"/>
      <c r="S1" s="31"/>
      <c r="T1" s="31"/>
      <c r="U1" s="31"/>
    </row>
    <row r="2" spans="1:21" ht="33.75" customHeight="1">
      <c r="A2" s="32"/>
      <c r="B2" s="33" t="s">
        <v>87</v>
      </c>
      <c r="C2" s="33"/>
      <c r="D2" s="402">
        <f>'プール検査データシート'!C2</f>
        <v>0</v>
      </c>
      <c r="E2" s="402"/>
      <c r="F2" s="402"/>
      <c r="G2" s="402"/>
      <c r="H2" s="402"/>
      <c r="I2" s="402"/>
      <c r="J2" s="403" t="s">
        <v>81</v>
      </c>
      <c r="K2" s="403"/>
      <c r="L2" s="403" t="s">
        <v>179</v>
      </c>
      <c r="M2" s="403"/>
      <c r="N2" s="392">
        <f>'プール検査票'!D4</f>
        <v>3</v>
      </c>
      <c r="O2" s="392"/>
      <c r="P2" s="33" t="s">
        <v>73</v>
      </c>
      <c r="Q2" s="33"/>
      <c r="R2" s="33" t="s">
        <v>3</v>
      </c>
      <c r="S2" s="33"/>
      <c r="T2" s="33" t="s">
        <v>4</v>
      </c>
      <c r="U2" s="34"/>
    </row>
    <row r="3" spans="2:21" ht="30.75" customHeight="1">
      <c r="B3" s="35"/>
      <c r="C3" s="35"/>
      <c r="D3" s="35"/>
      <c r="E3" s="35"/>
      <c r="F3" s="35"/>
      <c r="G3" s="35"/>
      <c r="H3" s="36"/>
      <c r="I3" s="36"/>
      <c r="J3" s="36"/>
      <c r="K3" s="237" t="s">
        <v>82</v>
      </c>
      <c r="L3" s="237"/>
      <c r="M3" s="237"/>
      <c r="N3" s="237"/>
      <c r="O3" s="35"/>
      <c r="P3" s="396">
        <f>'プール検査データシート'!P2</f>
        <v>0</v>
      </c>
      <c r="Q3" s="396"/>
      <c r="R3" s="396"/>
      <c r="S3" s="396"/>
      <c r="T3" s="35" t="s">
        <v>83</v>
      </c>
      <c r="U3" s="37"/>
    </row>
    <row r="4" spans="1:21" ht="18" customHeight="1">
      <c r="A4" s="38"/>
      <c r="B4" s="39"/>
      <c r="C4" s="39"/>
      <c r="D4" s="39"/>
      <c r="E4" s="39"/>
      <c r="F4" s="39"/>
      <c r="G4" s="39"/>
      <c r="H4" s="397"/>
      <c r="I4" s="397"/>
      <c r="J4" s="397"/>
      <c r="K4" s="397"/>
      <c r="L4" s="40"/>
      <c r="M4" s="39"/>
      <c r="N4" s="39"/>
      <c r="O4" s="39"/>
      <c r="P4" s="39"/>
      <c r="Q4" s="39"/>
      <c r="R4" s="39"/>
      <c r="S4" s="39"/>
      <c r="T4" s="39"/>
      <c r="U4" s="41"/>
    </row>
    <row r="5" spans="1:21" ht="20.25" customHeight="1">
      <c r="A5" s="42"/>
      <c r="B5" s="46"/>
      <c r="C5" s="46"/>
      <c r="D5" s="46"/>
      <c r="E5" s="46"/>
      <c r="F5" s="400" t="s">
        <v>199</v>
      </c>
      <c r="G5" s="400"/>
      <c r="H5" s="400"/>
      <c r="I5" s="400"/>
      <c r="J5" s="400"/>
      <c r="K5" s="400"/>
      <c r="L5" s="400"/>
      <c r="M5" s="400"/>
      <c r="N5" s="400"/>
      <c r="O5" s="46"/>
      <c r="P5" s="46"/>
      <c r="Q5" s="46"/>
      <c r="R5" s="46"/>
      <c r="S5" s="46"/>
      <c r="T5" s="46"/>
      <c r="U5" s="43"/>
    </row>
    <row r="6" spans="1:21" ht="27" customHeight="1">
      <c r="A6" s="42"/>
      <c r="B6" s="70" t="s">
        <v>84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43"/>
    </row>
    <row r="7" spans="1:21" ht="27" customHeight="1">
      <c r="A7" s="42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43"/>
    </row>
    <row r="8" spans="1:21" ht="27" customHeight="1">
      <c r="A8" s="42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43"/>
    </row>
    <row r="9" spans="1:21" ht="27" customHeight="1">
      <c r="A9" s="42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43"/>
    </row>
    <row r="10" spans="1:21" ht="27" customHeight="1">
      <c r="A10" s="42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43"/>
    </row>
    <row r="11" spans="1:21" ht="27" customHeight="1">
      <c r="A11" s="42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43"/>
    </row>
    <row r="12" spans="1:21" ht="27" customHeight="1">
      <c r="A12" s="42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43"/>
    </row>
    <row r="13" spans="1:21" ht="27" customHeight="1">
      <c r="A13" s="42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43"/>
    </row>
    <row r="14" spans="1:21" ht="27" customHeight="1">
      <c r="A14" s="42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43"/>
    </row>
    <row r="15" spans="1:21" ht="27" customHeight="1">
      <c r="A15" s="42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43"/>
    </row>
    <row r="16" spans="1:21" ht="27" customHeight="1">
      <c r="A16" s="42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43"/>
    </row>
    <row r="17" spans="1:21" ht="27" customHeight="1">
      <c r="A17" s="42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43"/>
    </row>
    <row r="18" spans="1:21" ht="27" customHeight="1">
      <c r="A18" s="42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43"/>
    </row>
    <row r="19" spans="1:21" ht="27" customHeight="1">
      <c r="A19" s="4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3"/>
    </row>
    <row r="20" spans="1:21" ht="27" customHeight="1">
      <c r="A20" s="4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3"/>
    </row>
    <row r="21" spans="1:21" ht="27" customHeight="1">
      <c r="A21" s="4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3"/>
    </row>
    <row r="22" spans="1:21" ht="27" customHeight="1">
      <c r="A22" s="4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3"/>
    </row>
    <row r="23" spans="1:21" ht="27" customHeight="1">
      <c r="A23" s="4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3"/>
    </row>
    <row r="24" spans="1:21" ht="29.25" customHeight="1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5"/>
    </row>
    <row r="25" spans="1:21" ht="18" customHeight="1">
      <c r="A25" s="45"/>
      <c r="B25" s="47" t="s">
        <v>174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91" t="str">
        <f>'プール検査票'!O32</f>
        <v>藤沢市学校薬剤師会</v>
      </c>
      <c r="O25" s="391"/>
      <c r="P25" s="391"/>
      <c r="Q25" s="391"/>
      <c r="R25" s="391"/>
      <c r="S25" s="391"/>
      <c r="T25" s="31"/>
      <c r="U25" s="46"/>
    </row>
  </sheetData>
  <mergeCells count="13">
    <mergeCell ref="H1:L1"/>
    <mergeCell ref="D2:I2"/>
    <mergeCell ref="J2:K2"/>
    <mergeCell ref="L2:M2"/>
    <mergeCell ref="N25:S25"/>
    <mergeCell ref="N2:O2"/>
    <mergeCell ref="A24:U24"/>
    <mergeCell ref="P3:S3"/>
    <mergeCell ref="H4:K4"/>
    <mergeCell ref="C6:T6"/>
    <mergeCell ref="K3:N3"/>
    <mergeCell ref="B7:T18"/>
    <mergeCell ref="F5:N5"/>
  </mergeCells>
  <printOptions/>
  <pageMargins left="0.46" right="0.37" top="0.89" bottom="0.27" header="0.32" footer="0.33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W15" sqref="W15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1"/>
      <c r="C1" s="31"/>
      <c r="D1" s="31"/>
      <c r="E1" s="31"/>
      <c r="F1" s="31"/>
      <c r="G1" s="31"/>
      <c r="H1" s="401" t="s">
        <v>80</v>
      </c>
      <c r="I1" s="401"/>
      <c r="J1" s="401"/>
      <c r="K1" s="401"/>
      <c r="L1" s="401"/>
      <c r="M1" s="31"/>
      <c r="N1" s="31"/>
      <c r="O1" s="31"/>
      <c r="P1" s="31"/>
      <c r="Q1" s="31"/>
      <c r="R1" s="31"/>
      <c r="S1" s="31"/>
      <c r="T1" s="31"/>
      <c r="U1" s="31"/>
    </row>
    <row r="2" spans="1:21" ht="33.75" customHeight="1">
      <c r="A2" s="32"/>
      <c r="B2" s="33" t="str">
        <f>'検査報告書ＰＣ用'!B2</f>
        <v>藤沢市立</v>
      </c>
      <c r="C2" s="33"/>
      <c r="D2" s="402">
        <f>'プール検査データシート'!C2</f>
        <v>0</v>
      </c>
      <c r="E2" s="402"/>
      <c r="F2" s="402"/>
      <c r="G2" s="402"/>
      <c r="H2" s="402"/>
      <c r="I2" s="402"/>
      <c r="J2" s="403" t="s">
        <v>81</v>
      </c>
      <c r="K2" s="403"/>
      <c r="L2" s="403" t="s">
        <v>179</v>
      </c>
      <c r="M2" s="403"/>
      <c r="N2" s="392">
        <f>'プール検査票'!D4</f>
        <v>3</v>
      </c>
      <c r="O2" s="392"/>
      <c r="P2" s="33" t="s">
        <v>73</v>
      </c>
      <c r="Q2" s="33"/>
      <c r="R2" s="33" t="s">
        <v>3</v>
      </c>
      <c r="S2" s="33"/>
      <c r="T2" s="33" t="s">
        <v>4</v>
      </c>
      <c r="U2" s="34"/>
    </row>
    <row r="3" spans="2:21" ht="30.75" customHeight="1">
      <c r="B3" s="35"/>
      <c r="C3" s="35"/>
      <c r="D3" s="35"/>
      <c r="E3" s="35"/>
      <c r="F3" s="35"/>
      <c r="G3" s="35"/>
      <c r="H3" s="36"/>
      <c r="I3" s="36"/>
      <c r="J3" s="36"/>
      <c r="K3" s="237" t="s">
        <v>82</v>
      </c>
      <c r="L3" s="237"/>
      <c r="M3" s="237"/>
      <c r="N3" s="237"/>
      <c r="O3" s="35"/>
      <c r="P3" s="396">
        <f>'プール検査票'!P3</f>
        <v>0</v>
      </c>
      <c r="Q3" s="396"/>
      <c r="R3" s="396"/>
      <c r="S3" s="396"/>
      <c r="T3" s="35" t="s">
        <v>83</v>
      </c>
      <c r="U3" s="37"/>
    </row>
    <row r="4" spans="1:21" ht="15.75" customHeight="1">
      <c r="A4" s="38"/>
      <c r="B4" s="39"/>
      <c r="C4" s="39"/>
      <c r="D4" s="39"/>
      <c r="E4" s="39"/>
      <c r="F4" s="39"/>
      <c r="G4" s="39"/>
      <c r="H4" s="404"/>
      <c r="I4" s="404"/>
      <c r="J4" s="404"/>
      <c r="K4" s="404"/>
      <c r="L4" s="40"/>
      <c r="M4" s="39"/>
      <c r="N4" s="39"/>
      <c r="O4" s="39"/>
      <c r="P4" s="39"/>
      <c r="Q4" s="39"/>
      <c r="R4" s="39"/>
      <c r="S4" s="39"/>
      <c r="T4" s="39"/>
      <c r="U4" s="41"/>
    </row>
    <row r="5" spans="1:21" ht="22.5" customHeight="1">
      <c r="A5" s="42"/>
      <c r="B5" s="46"/>
      <c r="C5" s="46"/>
      <c r="D5" s="46"/>
      <c r="E5" s="46"/>
      <c r="F5" s="400" t="s">
        <v>199</v>
      </c>
      <c r="G5" s="400"/>
      <c r="H5" s="400"/>
      <c r="I5" s="400"/>
      <c r="J5" s="400"/>
      <c r="K5" s="400"/>
      <c r="L5" s="400"/>
      <c r="M5" s="400"/>
      <c r="N5" s="400"/>
      <c r="O5" s="46"/>
      <c r="P5" s="46"/>
      <c r="Q5" s="46"/>
      <c r="R5" s="46"/>
      <c r="S5" s="46"/>
      <c r="T5" s="46"/>
      <c r="U5" s="43"/>
    </row>
    <row r="6" spans="1:21" ht="21" customHeight="1">
      <c r="A6" s="42"/>
      <c r="B6" s="48" t="s">
        <v>84</v>
      </c>
      <c r="C6" s="405" t="s">
        <v>85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3"/>
    </row>
    <row r="7" spans="1:21" ht="21" customHeight="1">
      <c r="A7" s="42"/>
      <c r="B7" s="407" t="s">
        <v>86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3"/>
    </row>
    <row r="8" spans="1:21" ht="21" customHeight="1">
      <c r="A8" s="42"/>
      <c r="B8" s="407" t="s">
        <v>86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3"/>
    </row>
    <row r="9" spans="1:21" ht="21" customHeight="1">
      <c r="A9" s="42"/>
      <c r="B9" s="407" t="s">
        <v>86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3"/>
    </row>
    <row r="10" spans="1:21" ht="21" customHeight="1">
      <c r="A10" s="42"/>
      <c r="B10" s="407" t="s">
        <v>86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3"/>
    </row>
    <row r="11" spans="1:21" ht="21" customHeight="1">
      <c r="A11" s="42"/>
      <c r="B11" s="407" t="s">
        <v>86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3"/>
    </row>
    <row r="12" spans="1:21" ht="21" customHeight="1">
      <c r="A12" s="42"/>
      <c r="B12" s="407" t="s">
        <v>86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3"/>
    </row>
    <row r="13" spans="1:21" ht="21" customHeight="1">
      <c r="A13" s="42"/>
      <c r="B13" s="407" t="s">
        <v>86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3"/>
    </row>
    <row r="14" spans="1:21" ht="21" customHeight="1">
      <c r="A14" s="42"/>
      <c r="B14" s="407" t="s">
        <v>86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3"/>
    </row>
    <row r="15" spans="1:21" ht="21" customHeight="1">
      <c r="A15" s="42"/>
      <c r="B15" s="407" t="s">
        <v>86</v>
      </c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3"/>
    </row>
    <row r="16" spans="1:21" ht="21" customHeight="1">
      <c r="A16" s="42"/>
      <c r="B16" s="407" t="s">
        <v>86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3"/>
    </row>
    <row r="17" spans="1:21" ht="21" customHeight="1">
      <c r="A17" s="42"/>
      <c r="B17" s="407" t="s">
        <v>86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3"/>
    </row>
    <row r="18" spans="1:21" ht="21" customHeight="1">
      <c r="A18" s="42"/>
      <c r="B18" s="407" t="s">
        <v>86</v>
      </c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3"/>
    </row>
    <row r="19" spans="1:21" ht="21" customHeight="1">
      <c r="A19" s="42"/>
      <c r="B19" s="407" t="s">
        <v>86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3"/>
    </row>
    <row r="20" spans="1:21" ht="21" customHeight="1">
      <c r="A20" s="42"/>
      <c r="B20" s="407" t="s">
        <v>86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3"/>
    </row>
    <row r="21" spans="1:21" ht="21" customHeight="1">
      <c r="A21" s="42"/>
      <c r="B21" s="407" t="s">
        <v>86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3"/>
    </row>
    <row r="22" spans="1:21" ht="21" customHeight="1">
      <c r="A22" s="42"/>
      <c r="B22" s="406" t="s">
        <v>86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3"/>
    </row>
    <row r="23" spans="1:21" ht="21" customHeight="1">
      <c r="A23" s="42"/>
      <c r="B23" s="407" t="s">
        <v>86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3"/>
    </row>
    <row r="24" spans="1:21" ht="21" customHeight="1">
      <c r="A24" s="42"/>
      <c r="B24" s="407" t="s">
        <v>86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3"/>
    </row>
    <row r="25" spans="1:21" ht="21" customHeight="1">
      <c r="A25" s="42"/>
      <c r="B25" s="407" t="s">
        <v>86</v>
      </c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3"/>
    </row>
    <row r="26" spans="1:21" ht="21" customHeight="1">
      <c r="A26" s="42"/>
      <c r="B26" s="407" t="s">
        <v>86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3"/>
    </row>
    <row r="27" spans="1:21" ht="21" customHeight="1">
      <c r="A27" s="42"/>
      <c r="B27" s="407" t="s">
        <v>86</v>
      </c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3"/>
    </row>
    <row r="28" spans="1:21" ht="21" customHeight="1">
      <c r="A28" s="42"/>
      <c r="B28" s="407" t="s">
        <v>86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3"/>
    </row>
    <row r="29" spans="1:21" ht="21" customHeight="1">
      <c r="A29" s="42"/>
      <c r="B29" s="406" t="s">
        <v>86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3"/>
    </row>
    <row r="30" spans="1:21" ht="12.75" customHeight="1">
      <c r="A30" s="393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5"/>
    </row>
    <row r="31" spans="1:21" ht="18" customHeight="1">
      <c r="A31" s="45"/>
      <c r="B31" s="47" t="s">
        <v>177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91" t="str">
        <f>'プール検査票'!O32</f>
        <v>藤沢市学校薬剤師会</v>
      </c>
      <c r="O31" s="391"/>
      <c r="P31" s="391"/>
      <c r="Q31" s="391"/>
      <c r="R31" s="391"/>
      <c r="S31" s="391"/>
      <c r="T31" s="31"/>
      <c r="U31" s="46"/>
    </row>
  </sheetData>
  <mergeCells count="35">
    <mergeCell ref="F5:N5"/>
    <mergeCell ref="B22:T22"/>
    <mergeCell ref="B18:T18"/>
    <mergeCell ref="B19:T19"/>
    <mergeCell ref="B20:T20"/>
    <mergeCell ref="B21:T21"/>
    <mergeCell ref="B13:T13"/>
    <mergeCell ref="B9:T9"/>
    <mergeCell ref="B10:T10"/>
    <mergeCell ref="B11:T11"/>
    <mergeCell ref="B12:T12"/>
    <mergeCell ref="K3:N3"/>
    <mergeCell ref="N2:O2"/>
    <mergeCell ref="B26:T26"/>
    <mergeCell ref="B17:T17"/>
    <mergeCell ref="B8:T8"/>
    <mergeCell ref="B14:T14"/>
    <mergeCell ref="B15:T15"/>
    <mergeCell ref="B16:T16"/>
    <mergeCell ref="B23:T23"/>
    <mergeCell ref="A30:U30"/>
    <mergeCell ref="B24:T24"/>
    <mergeCell ref="B28:T28"/>
    <mergeCell ref="B25:T25"/>
    <mergeCell ref="B27:T27"/>
    <mergeCell ref="N31:S31"/>
    <mergeCell ref="H1:L1"/>
    <mergeCell ref="D2:I2"/>
    <mergeCell ref="J2:K2"/>
    <mergeCell ref="L2:M2"/>
    <mergeCell ref="P3:S3"/>
    <mergeCell ref="H4:K4"/>
    <mergeCell ref="C6:T6"/>
    <mergeCell ref="B29:T29"/>
    <mergeCell ref="B7:T7"/>
  </mergeCells>
  <printOptions/>
  <pageMargins left="0.5" right="0.37" top="0.87" bottom="0.27" header="0.32" footer="0.33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selection activeCell="A13" sqref="A13"/>
    </sheetView>
  </sheetViews>
  <sheetFormatPr defaultColWidth="9.00390625" defaultRowHeight="13.5"/>
  <cols>
    <col min="1" max="1" width="15.625" style="0" customWidth="1"/>
    <col min="19" max="19" width="9.00390625" style="0" hidden="1" customWidth="1"/>
    <col min="31" max="33" width="7.375" style="0" customWidth="1"/>
    <col min="39" max="39" width="27.25390625" style="0" customWidth="1"/>
  </cols>
  <sheetData>
    <row r="1" spans="1:7" ht="33" customHeight="1">
      <c r="A1" t="s">
        <v>197</v>
      </c>
      <c r="B1" s="422" t="s">
        <v>160</v>
      </c>
      <c r="C1" s="422"/>
      <c r="D1" s="422"/>
      <c r="E1" s="422"/>
      <c r="F1" s="422"/>
      <c r="G1" s="422"/>
    </row>
    <row r="2" spans="1:39" ht="24.75" customHeight="1">
      <c r="A2" s="423" t="s">
        <v>125</v>
      </c>
      <c r="B2" s="424" t="s">
        <v>126</v>
      </c>
      <c r="C2" s="425" t="s">
        <v>127</v>
      </c>
      <c r="D2" s="424" t="s">
        <v>10</v>
      </c>
      <c r="E2" s="424" t="s">
        <v>11</v>
      </c>
      <c r="F2" s="410" t="s">
        <v>17</v>
      </c>
      <c r="G2" s="412"/>
      <c r="H2" s="429" t="s">
        <v>128</v>
      </c>
      <c r="I2" s="430" t="s">
        <v>129</v>
      </c>
      <c r="J2" s="430" t="s">
        <v>25</v>
      </c>
      <c r="K2" s="430" t="s">
        <v>130</v>
      </c>
      <c r="L2" s="430" t="s">
        <v>131</v>
      </c>
      <c r="M2" s="430" t="s">
        <v>132</v>
      </c>
      <c r="N2" s="430" t="s">
        <v>133</v>
      </c>
      <c r="O2" s="430" t="s">
        <v>134</v>
      </c>
      <c r="P2" s="410" t="s">
        <v>135</v>
      </c>
      <c r="Q2" s="411"/>
      <c r="R2" s="412"/>
      <c r="S2" s="408"/>
      <c r="T2" s="431" t="s">
        <v>136</v>
      </c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3"/>
      <c r="AM2" s="408" t="s">
        <v>137</v>
      </c>
    </row>
    <row r="3" spans="1:39" ht="17.25" customHeight="1">
      <c r="A3" s="423"/>
      <c r="B3" s="424"/>
      <c r="C3" s="426"/>
      <c r="D3" s="424"/>
      <c r="E3" s="424"/>
      <c r="F3" s="408" t="s">
        <v>138</v>
      </c>
      <c r="G3" s="428" t="s">
        <v>139</v>
      </c>
      <c r="H3" s="429"/>
      <c r="I3" s="430"/>
      <c r="J3" s="430"/>
      <c r="K3" s="430"/>
      <c r="L3" s="430"/>
      <c r="M3" s="430"/>
      <c r="N3" s="430"/>
      <c r="O3" s="430"/>
      <c r="P3" s="434" t="s">
        <v>140</v>
      </c>
      <c r="Q3" s="434" t="s">
        <v>141</v>
      </c>
      <c r="R3" s="434" t="s">
        <v>142</v>
      </c>
      <c r="S3" s="408"/>
      <c r="T3" s="410" t="s">
        <v>175</v>
      </c>
      <c r="U3" s="411"/>
      <c r="V3" s="411"/>
      <c r="W3" s="411"/>
      <c r="X3" s="411"/>
      <c r="Y3" s="411"/>
      <c r="Z3" s="412"/>
      <c r="AA3" s="435" t="s">
        <v>143</v>
      </c>
      <c r="AB3" s="425" t="s">
        <v>144</v>
      </c>
      <c r="AC3" s="408" t="s">
        <v>42</v>
      </c>
      <c r="AD3" s="428" t="s">
        <v>186</v>
      </c>
      <c r="AE3" s="410" t="s">
        <v>123</v>
      </c>
      <c r="AF3" s="411"/>
      <c r="AG3" s="412"/>
      <c r="AH3" s="413" t="s">
        <v>44</v>
      </c>
      <c r="AI3" s="414"/>
      <c r="AJ3" s="415"/>
      <c r="AK3" s="408" t="s">
        <v>176</v>
      </c>
      <c r="AL3" s="435" t="s">
        <v>145</v>
      </c>
      <c r="AM3" s="408"/>
    </row>
    <row r="4" spans="1:39" ht="15" customHeight="1">
      <c r="A4" s="423"/>
      <c r="B4" s="424"/>
      <c r="C4" s="427"/>
      <c r="D4" s="424"/>
      <c r="E4" s="424"/>
      <c r="F4" s="408"/>
      <c r="G4" s="428"/>
      <c r="H4" s="429"/>
      <c r="I4" s="430"/>
      <c r="J4" s="430"/>
      <c r="K4" s="430"/>
      <c r="L4" s="430"/>
      <c r="M4" s="430"/>
      <c r="N4" s="430"/>
      <c r="O4" s="430"/>
      <c r="P4" s="434"/>
      <c r="Q4" s="434"/>
      <c r="R4" s="434"/>
      <c r="S4" s="408"/>
      <c r="T4" s="72" t="s">
        <v>146</v>
      </c>
      <c r="U4" s="72" t="s">
        <v>147</v>
      </c>
      <c r="V4" s="72" t="s">
        <v>148</v>
      </c>
      <c r="W4" s="72" t="s">
        <v>149</v>
      </c>
      <c r="X4" s="72" t="s">
        <v>150</v>
      </c>
      <c r="Y4" s="72" t="s">
        <v>151</v>
      </c>
      <c r="Z4" s="127" t="s">
        <v>168</v>
      </c>
      <c r="AA4" s="436"/>
      <c r="AB4" s="427"/>
      <c r="AC4" s="408"/>
      <c r="AD4" s="428"/>
      <c r="AE4" s="175" t="s">
        <v>200</v>
      </c>
      <c r="AF4" s="175" t="s">
        <v>201</v>
      </c>
      <c r="AG4" s="175" t="s">
        <v>202</v>
      </c>
      <c r="AH4" s="175" t="s">
        <v>200</v>
      </c>
      <c r="AI4" s="175" t="s">
        <v>201</v>
      </c>
      <c r="AJ4" s="175" t="s">
        <v>202</v>
      </c>
      <c r="AK4" s="408"/>
      <c r="AL4" s="436"/>
      <c r="AM4" s="408"/>
    </row>
    <row r="5" spans="1:39" ht="13.5">
      <c r="A5" s="73" t="s">
        <v>161</v>
      </c>
      <c r="B5" s="74">
        <v>41449</v>
      </c>
      <c r="C5" s="75">
        <v>0.4791666666666667</v>
      </c>
      <c r="D5" s="76">
        <v>27</v>
      </c>
      <c r="E5" s="76">
        <v>26</v>
      </c>
      <c r="F5" s="77" t="s">
        <v>152</v>
      </c>
      <c r="G5" s="77" t="s">
        <v>162</v>
      </c>
      <c r="H5" s="78">
        <v>100</v>
      </c>
      <c r="I5" s="77" t="s">
        <v>153</v>
      </c>
      <c r="J5" s="77" t="s">
        <v>153</v>
      </c>
      <c r="K5" s="77" t="s">
        <v>153</v>
      </c>
      <c r="L5" s="77" t="s">
        <v>153</v>
      </c>
      <c r="M5" s="77" t="s">
        <v>153</v>
      </c>
      <c r="N5" s="77" t="s">
        <v>153</v>
      </c>
      <c r="O5" s="77" t="s">
        <v>153</v>
      </c>
      <c r="P5" s="77" t="s">
        <v>162</v>
      </c>
      <c r="Q5" s="77" t="s">
        <v>152</v>
      </c>
      <c r="R5" s="77" t="s">
        <v>152</v>
      </c>
      <c r="S5" s="79"/>
      <c r="T5" s="90">
        <v>1.1</v>
      </c>
      <c r="U5" s="90">
        <v>1.5</v>
      </c>
      <c r="V5" s="91">
        <v>0.6</v>
      </c>
      <c r="W5" s="90">
        <v>0.6</v>
      </c>
      <c r="X5" s="90">
        <v>0.8</v>
      </c>
      <c r="Y5" s="90">
        <v>0.8</v>
      </c>
      <c r="Z5" s="90">
        <v>0.8</v>
      </c>
      <c r="AA5" s="92" t="s">
        <v>153</v>
      </c>
      <c r="AB5" s="93">
        <v>0.79</v>
      </c>
      <c r="AC5" s="94" t="s">
        <v>154</v>
      </c>
      <c r="AD5" s="130">
        <v>6</v>
      </c>
      <c r="AE5" s="95" t="s">
        <v>155</v>
      </c>
      <c r="AF5" s="95" t="s">
        <v>155</v>
      </c>
      <c r="AG5" s="95" t="s">
        <v>155</v>
      </c>
      <c r="AH5" s="176">
        <v>15</v>
      </c>
      <c r="AI5" s="176">
        <v>20</v>
      </c>
      <c r="AJ5" s="176">
        <v>8</v>
      </c>
      <c r="AK5" s="96">
        <v>7.7</v>
      </c>
      <c r="AL5" s="132">
        <v>0.05</v>
      </c>
      <c r="AM5" s="80" t="s">
        <v>164</v>
      </c>
    </row>
    <row r="6" spans="1:39" ht="13.5">
      <c r="A6" s="81" t="s">
        <v>165</v>
      </c>
      <c r="B6" s="82">
        <v>41088</v>
      </c>
      <c r="C6" s="83">
        <v>0.4548611111111111</v>
      </c>
      <c r="D6" s="84">
        <v>27.5</v>
      </c>
      <c r="E6" s="84">
        <v>23.5</v>
      </c>
      <c r="F6" s="85" t="s">
        <v>152</v>
      </c>
      <c r="G6" s="85" t="s">
        <v>152</v>
      </c>
      <c r="H6" s="86">
        <v>99</v>
      </c>
      <c r="I6" s="87" t="s">
        <v>153</v>
      </c>
      <c r="J6" s="85" t="s">
        <v>153</v>
      </c>
      <c r="K6" s="85" t="s">
        <v>153</v>
      </c>
      <c r="L6" s="85" t="s">
        <v>156</v>
      </c>
      <c r="M6" s="85" t="s">
        <v>153</v>
      </c>
      <c r="N6" s="85" t="s">
        <v>153</v>
      </c>
      <c r="O6" s="102" t="s">
        <v>157</v>
      </c>
      <c r="P6" s="85" t="s">
        <v>152</v>
      </c>
      <c r="Q6" s="85" t="s">
        <v>152</v>
      </c>
      <c r="R6" s="85" t="s">
        <v>152</v>
      </c>
      <c r="S6" s="88"/>
      <c r="T6" s="97">
        <v>0.5</v>
      </c>
      <c r="U6" s="97">
        <v>0.6</v>
      </c>
      <c r="V6" s="97">
        <v>0.5</v>
      </c>
      <c r="W6" s="97">
        <v>0.6</v>
      </c>
      <c r="X6" s="97">
        <v>0.5</v>
      </c>
      <c r="Y6" s="97">
        <v>0.6</v>
      </c>
      <c r="Z6" s="97">
        <v>0.6</v>
      </c>
      <c r="AA6" s="98" t="s">
        <v>153</v>
      </c>
      <c r="AB6" s="99">
        <v>0</v>
      </c>
      <c r="AC6" s="100" t="s">
        <v>158</v>
      </c>
      <c r="AD6" s="131">
        <v>3</v>
      </c>
      <c r="AE6" s="100" t="s">
        <v>155</v>
      </c>
      <c r="AF6" s="100" t="s">
        <v>155</v>
      </c>
      <c r="AG6" s="100" t="s">
        <v>163</v>
      </c>
      <c r="AH6" s="177">
        <v>20</v>
      </c>
      <c r="AI6" s="177">
        <v>230</v>
      </c>
      <c r="AJ6" s="177">
        <v>16</v>
      </c>
      <c r="AK6" s="101">
        <v>7.4</v>
      </c>
      <c r="AL6" s="133">
        <v>0.09</v>
      </c>
      <c r="AM6" s="89" t="s">
        <v>159</v>
      </c>
    </row>
    <row r="9" spans="2:7" ht="46.5" customHeight="1">
      <c r="B9" s="422" t="s">
        <v>166</v>
      </c>
      <c r="C9" s="422"/>
      <c r="D9" s="422"/>
      <c r="E9" s="422"/>
      <c r="F9" s="422"/>
      <c r="G9" s="422"/>
    </row>
    <row r="10" spans="1:39" ht="24.75" customHeight="1">
      <c r="A10" s="437" t="s">
        <v>125</v>
      </c>
      <c r="B10" s="438" t="s">
        <v>126</v>
      </c>
      <c r="C10" s="439" t="s">
        <v>127</v>
      </c>
      <c r="D10" s="438" t="s">
        <v>10</v>
      </c>
      <c r="E10" s="438" t="s">
        <v>11</v>
      </c>
      <c r="F10" s="416" t="s">
        <v>17</v>
      </c>
      <c r="G10" s="418"/>
      <c r="H10" s="447" t="s">
        <v>128</v>
      </c>
      <c r="I10" s="443" t="s">
        <v>129</v>
      </c>
      <c r="J10" s="443" t="s">
        <v>25</v>
      </c>
      <c r="K10" s="443" t="s">
        <v>130</v>
      </c>
      <c r="L10" s="443" t="s">
        <v>131</v>
      </c>
      <c r="M10" s="443" t="s">
        <v>132</v>
      </c>
      <c r="N10" s="443" t="s">
        <v>133</v>
      </c>
      <c r="O10" s="443" t="s">
        <v>134</v>
      </c>
      <c r="P10" s="416" t="s">
        <v>135</v>
      </c>
      <c r="Q10" s="417"/>
      <c r="R10" s="418"/>
      <c r="S10" s="409"/>
      <c r="T10" s="448" t="s">
        <v>136</v>
      </c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50"/>
      <c r="AM10" s="409" t="s">
        <v>137</v>
      </c>
    </row>
    <row r="11" spans="1:39" ht="17.25" customHeight="1">
      <c r="A11" s="437"/>
      <c r="B11" s="438"/>
      <c r="C11" s="440"/>
      <c r="D11" s="438"/>
      <c r="E11" s="438"/>
      <c r="F11" s="409" t="s">
        <v>138</v>
      </c>
      <c r="G11" s="442" t="s">
        <v>139</v>
      </c>
      <c r="H11" s="447"/>
      <c r="I11" s="443"/>
      <c r="J11" s="443"/>
      <c r="K11" s="443"/>
      <c r="L11" s="443"/>
      <c r="M11" s="443"/>
      <c r="N11" s="443"/>
      <c r="O11" s="443"/>
      <c r="P11" s="444" t="s">
        <v>140</v>
      </c>
      <c r="Q11" s="444" t="s">
        <v>141</v>
      </c>
      <c r="R11" s="444" t="s">
        <v>142</v>
      </c>
      <c r="S11" s="409"/>
      <c r="T11" s="451" t="s">
        <v>175</v>
      </c>
      <c r="U11" s="452"/>
      <c r="V11" s="452"/>
      <c r="W11" s="452"/>
      <c r="X11" s="452"/>
      <c r="Y11" s="452"/>
      <c r="Z11" s="453"/>
      <c r="AA11" s="445" t="s">
        <v>143</v>
      </c>
      <c r="AB11" s="439" t="s">
        <v>144</v>
      </c>
      <c r="AC11" s="409" t="s">
        <v>42</v>
      </c>
      <c r="AD11" s="442" t="s">
        <v>186</v>
      </c>
      <c r="AE11" s="416" t="s">
        <v>123</v>
      </c>
      <c r="AF11" s="417"/>
      <c r="AG11" s="418"/>
      <c r="AH11" s="419" t="s">
        <v>44</v>
      </c>
      <c r="AI11" s="420"/>
      <c r="AJ11" s="421"/>
      <c r="AK11" s="409" t="s">
        <v>176</v>
      </c>
      <c r="AL11" s="445" t="s">
        <v>145</v>
      </c>
      <c r="AM11" s="409"/>
    </row>
    <row r="12" spans="1:39" ht="15" customHeight="1">
      <c r="A12" s="437"/>
      <c r="B12" s="438"/>
      <c r="C12" s="441"/>
      <c r="D12" s="438"/>
      <c r="E12" s="438"/>
      <c r="F12" s="409"/>
      <c r="G12" s="442"/>
      <c r="H12" s="447"/>
      <c r="I12" s="443"/>
      <c r="J12" s="443"/>
      <c r="K12" s="443"/>
      <c r="L12" s="443"/>
      <c r="M12" s="443"/>
      <c r="N12" s="443"/>
      <c r="O12" s="443"/>
      <c r="P12" s="444"/>
      <c r="Q12" s="444"/>
      <c r="R12" s="444"/>
      <c r="S12" s="409"/>
      <c r="T12" s="118" t="s">
        <v>146</v>
      </c>
      <c r="U12" s="118" t="s">
        <v>147</v>
      </c>
      <c r="V12" s="118" t="s">
        <v>148</v>
      </c>
      <c r="W12" s="118" t="s">
        <v>149</v>
      </c>
      <c r="X12" s="118" t="s">
        <v>150</v>
      </c>
      <c r="Y12" s="118" t="s">
        <v>151</v>
      </c>
      <c r="Z12" s="126" t="s">
        <v>168</v>
      </c>
      <c r="AA12" s="446"/>
      <c r="AB12" s="441"/>
      <c r="AC12" s="409"/>
      <c r="AD12" s="442"/>
      <c r="AE12" s="178" t="s">
        <v>200</v>
      </c>
      <c r="AF12" s="178" t="s">
        <v>201</v>
      </c>
      <c r="AG12" s="178" t="s">
        <v>202</v>
      </c>
      <c r="AH12" s="178" t="s">
        <v>200</v>
      </c>
      <c r="AI12" s="178" t="s">
        <v>201</v>
      </c>
      <c r="AJ12" s="178" t="s">
        <v>202</v>
      </c>
      <c r="AK12" s="409"/>
      <c r="AL12" s="446"/>
      <c r="AM12" s="409"/>
    </row>
    <row r="13" spans="1:39" ht="15" customHeight="1">
      <c r="A13" s="103"/>
      <c r="B13" s="104"/>
      <c r="C13" s="105"/>
      <c r="D13" s="106"/>
      <c r="E13" s="106"/>
      <c r="F13" s="107"/>
      <c r="G13" s="107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9"/>
      <c r="T13" s="110"/>
      <c r="U13" s="110"/>
      <c r="V13" s="111"/>
      <c r="W13" s="110"/>
      <c r="X13" s="110"/>
      <c r="Y13" s="110"/>
      <c r="Z13" s="110"/>
      <c r="AA13" s="112"/>
      <c r="AB13" s="113"/>
      <c r="AC13" s="114"/>
      <c r="AD13" s="135"/>
      <c r="AE13" s="135"/>
      <c r="AF13" s="135"/>
      <c r="AG13" s="115"/>
      <c r="AH13" s="115"/>
      <c r="AI13" s="115"/>
      <c r="AJ13" s="117"/>
      <c r="AK13" s="116"/>
      <c r="AL13" s="134"/>
      <c r="AM13" s="119"/>
    </row>
  </sheetData>
  <mergeCells count="66">
    <mergeCell ref="AM10:AM12"/>
    <mergeCell ref="T3:Z3"/>
    <mergeCell ref="T11:Z11"/>
    <mergeCell ref="AD3:AD4"/>
    <mergeCell ref="AB11:AB12"/>
    <mergeCell ref="L10:L12"/>
    <mergeCell ref="AD11:AD12"/>
    <mergeCell ref="T10:AL10"/>
    <mergeCell ref="AC11:AC12"/>
    <mergeCell ref="M10:M12"/>
    <mergeCell ref="AL11:AL12"/>
    <mergeCell ref="H10:H12"/>
    <mergeCell ref="I10:I12"/>
    <mergeCell ref="J10:J12"/>
    <mergeCell ref="K10:K12"/>
    <mergeCell ref="AC3:AC4"/>
    <mergeCell ref="N10:N12"/>
    <mergeCell ref="O10:O12"/>
    <mergeCell ref="P10:R10"/>
    <mergeCell ref="S10:S12"/>
    <mergeCell ref="R11:R12"/>
    <mergeCell ref="AA11:AA12"/>
    <mergeCell ref="P11:P12"/>
    <mergeCell ref="Q11:Q12"/>
    <mergeCell ref="B9:G9"/>
    <mergeCell ref="A10:A12"/>
    <mergeCell ref="B10:B12"/>
    <mergeCell ref="C10:C12"/>
    <mergeCell ref="D10:D12"/>
    <mergeCell ref="E10:E12"/>
    <mergeCell ref="F10:G10"/>
    <mergeCell ref="F11:F12"/>
    <mergeCell ref="G11:G12"/>
    <mergeCell ref="P2:R2"/>
    <mergeCell ref="S2:S4"/>
    <mergeCell ref="T2:AL2"/>
    <mergeCell ref="AM2:AM4"/>
    <mergeCell ref="P3:P4"/>
    <mergeCell ref="Q3:Q4"/>
    <mergeCell ref="R3:R4"/>
    <mergeCell ref="AA3:AA4"/>
    <mergeCell ref="AB3:AB4"/>
    <mergeCell ref="AL3:AL4"/>
    <mergeCell ref="L2:L4"/>
    <mergeCell ref="M2:M4"/>
    <mergeCell ref="N2:N4"/>
    <mergeCell ref="O2:O4"/>
    <mergeCell ref="H2:H4"/>
    <mergeCell ref="I2:I4"/>
    <mergeCell ref="J2:J4"/>
    <mergeCell ref="K2:K4"/>
    <mergeCell ref="B1:G1"/>
    <mergeCell ref="A2:A4"/>
    <mergeCell ref="B2:B4"/>
    <mergeCell ref="C2:C4"/>
    <mergeCell ref="D2:D4"/>
    <mergeCell ref="E2:E4"/>
    <mergeCell ref="F2:G2"/>
    <mergeCell ref="F3:F4"/>
    <mergeCell ref="G3:G4"/>
    <mergeCell ref="AK3:AK4"/>
    <mergeCell ref="AK11:AK12"/>
    <mergeCell ref="AE3:AG3"/>
    <mergeCell ref="AH3:AJ3"/>
    <mergeCell ref="AE11:AG11"/>
    <mergeCell ref="AH11:AJ1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2021-06-09T09:25:50Z</cp:lastPrinted>
  <dcterms:created xsi:type="dcterms:W3CDTF">2001-06-08T03:04:39Z</dcterms:created>
  <dcterms:modified xsi:type="dcterms:W3CDTF">2021-06-15T02:22:50Z</dcterms:modified>
  <cp:category/>
  <cp:version/>
  <cp:contentType/>
  <cp:contentStatus/>
</cp:coreProperties>
</file>